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F9960EF6-28F7-4980-809D-76F55A7132B1}" xr6:coauthVersionLast="36" xr6:coauthVersionMax="36" xr10:uidLastSave="{00000000-0000-0000-0000-000000000000}"/>
  <bookViews>
    <workbookView xWindow="0" yWindow="0" windowWidth="15360" windowHeight="7040" tabRatio="644" xr2:uid="{00000000-000D-0000-FFFF-FFFF00000000}"/>
  </bookViews>
  <sheets>
    <sheet name="0. Introduktion" sheetId="44" r:id="rId1"/>
    <sheet name="1. Gylletanke, ammoniak" sheetId="46" r:id="rId2"/>
    <sheet name="2. Svinestalde, ammoniak" sheetId="48" r:id="rId3"/>
    <sheet name="3. Kvægstalde, ammoniak" sheetId="14" r:id="rId4"/>
    <sheet name="4. Høns og fjerkræ, ammoniak" sheetId="47" r:id="rId5"/>
    <sheet name="5.  Høns og fjerkræ, energi" sheetId="45" r:id="rId6"/>
    <sheet name="6. Planteavl, pesticid" sheetId="33" r:id="rId7"/>
    <sheet name="7. Kartoffelavl, pesticid" sheetId="36" r:id="rId8"/>
    <sheet name="8. Gartneri, pesticid" sheetId="43" r:id="rId9"/>
    <sheet name="9. Gartneri, energi" sheetId="41" r:id="rId10"/>
    <sheet name="10. Gartneri, næringsstof" sheetId="42" r:id="rId11"/>
  </sheets>
  <definedNames>
    <definedName name="AntalT14Loesninger" localSheetId="1">#REF!</definedName>
    <definedName name="AntalT14Loesninger" localSheetId="2">#REF!</definedName>
    <definedName name="AntalT14Loesninger" localSheetId="4">#REF!</definedName>
    <definedName name="AntalT14Loesninger" localSheetId="5">#REF!</definedName>
    <definedName name="AntalT14Loesninger">#REF!</definedName>
    <definedName name="AntalT17Loesninger" localSheetId="1">#REF!</definedName>
    <definedName name="AntalT17Loesninger" localSheetId="2">#REF!</definedName>
    <definedName name="AntalT17Loesninger" localSheetId="4">#REF!</definedName>
    <definedName name="AntalT17Loesninger" localSheetId="5">#REF!</definedName>
    <definedName name="AntalT17Loesninger">#REF!</definedName>
    <definedName name="AntalT62Loesninger" localSheetId="1">#REF!</definedName>
    <definedName name="AntalT62Loesninger" localSheetId="2">#REF!</definedName>
    <definedName name="AntalT62Loesninger" localSheetId="4">#REF!</definedName>
    <definedName name="AntalT62Loesninger" localSheetId="5">#REF!</definedName>
    <definedName name="AntalT62Loesninger">#REF!</definedName>
    <definedName name="AntalT63Loesninger" localSheetId="1">#REF!</definedName>
    <definedName name="AntalT63Loesninger" localSheetId="2">#REF!</definedName>
    <definedName name="AntalT63Loesninger" localSheetId="4">#REF!</definedName>
    <definedName name="AntalT63Loesninger" localSheetId="5">#REF!</definedName>
    <definedName name="AntalT63Loesninger">#REF!</definedName>
    <definedName name="AntalT64Maskiner" localSheetId="1">#REF!</definedName>
    <definedName name="AntalT64Maskiner" localSheetId="2">#REF!</definedName>
    <definedName name="AntalT64Maskiner" localSheetId="4">#REF!</definedName>
    <definedName name="AntalT64Maskiner" localSheetId="5">#REF!</definedName>
    <definedName name="AntalT64Maskiner">#REF!</definedName>
    <definedName name="AntalT65Loesninger" localSheetId="1">#REF!</definedName>
    <definedName name="AntalT65Loesninger" localSheetId="2">#REF!</definedName>
    <definedName name="AntalT65Loesninger" localSheetId="4">#REF!</definedName>
    <definedName name="AntalT65Loesninger" localSheetId="5">#REF!</definedName>
    <definedName name="AntalT65Loesninger">#REF!</definedName>
    <definedName name="AntalT65Tunnel" localSheetId="1">#REF!</definedName>
    <definedName name="AntalT65Tunnel" localSheetId="2">#REF!</definedName>
    <definedName name="AntalT65Tunnel" localSheetId="4">#REF!</definedName>
    <definedName name="AntalT65Tunnel" localSheetId="5">#REF!</definedName>
    <definedName name="AntalT65Tunnel">#REF!</definedName>
    <definedName name="AntalT66Loesninger" localSheetId="1">#REF!</definedName>
    <definedName name="AntalT66Loesninger" localSheetId="2">#REF!</definedName>
    <definedName name="AntalT66Loesninger" localSheetId="4">#REF!</definedName>
    <definedName name="AntalT66Loesninger" localSheetId="5">#REF!</definedName>
    <definedName name="AntalT66Loesninger">#REF!</definedName>
    <definedName name="AntalT67Loesninger" localSheetId="1">#REF!</definedName>
    <definedName name="AntalT67Loesninger" localSheetId="2">#REF!</definedName>
    <definedName name="AntalT67Loesninger" localSheetId="4">#REF!</definedName>
    <definedName name="AntalT67Loesninger" localSheetId="5">#REF!</definedName>
    <definedName name="AntalT67Loesninger">#REF!</definedName>
    <definedName name="I1_Prioriteringsscore">'3. Kvægstalde, ammoniak'!$I$94</definedName>
    <definedName name="I2_Prioriteringsscore">'6. Planteavl, pesticid'!$I$120</definedName>
    <definedName name="I3_Prioriteringsscore">'7. Kartoffelavl, pesticid'!$I$51</definedName>
    <definedName name="I4_Prioriteringsscore">'9. Gartneri, energi'!$I$43</definedName>
    <definedName name="I5_Prioriteringsscore" localSheetId="2">'2. Svinestalde, ammoniak'!$I$110</definedName>
    <definedName name="I5_Prioriteringsscore">'10. Gartneri, næringsstof'!$I$27</definedName>
    <definedName name="I6_Prioriteringsscore" localSheetId="1">'1. Gylletanke, ammoniak'!#REF!</definedName>
    <definedName name="I6_Prioriteringsscore" localSheetId="4">'4. Høns og fjerkræ, ammoniak'!$J$31</definedName>
    <definedName name="I6_Prioriteringsscore" localSheetId="5">'5.  Høns og fjerkræ, energi'!$I$44</definedName>
    <definedName name="I6_Prioriteringsscore">'8. Gartneri, pesticid'!$I$109</definedName>
    <definedName name="IndsatsOmraadeValgt" localSheetId="1">#REF!</definedName>
    <definedName name="IndsatsOmraadeValgt" localSheetId="2">#REF!</definedName>
    <definedName name="IndsatsOmraadeValgt" localSheetId="4">#REF!</definedName>
    <definedName name="IndsatsOmraadeValgt" localSheetId="5">#REF!</definedName>
    <definedName name="IndsatsOmraadeValgt">#REF!</definedName>
    <definedName name="ProcentvisBeregning1" localSheetId="1">#REF!</definedName>
    <definedName name="ProcentvisBeregning1" localSheetId="2">#REF!</definedName>
    <definedName name="ProcentvisBeregning1" localSheetId="4">#REF!</definedName>
    <definedName name="ProcentvisBeregning1" localSheetId="5">#REF!</definedName>
    <definedName name="ProcentvisBeregning1">#REF!</definedName>
    <definedName name="ProcentvisBeregning2" localSheetId="1">#REF!</definedName>
    <definedName name="ProcentvisBeregning2" localSheetId="2">#REF!</definedName>
    <definedName name="ProcentvisBeregning2" localSheetId="4">#REF!</definedName>
    <definedName name="ProcentvisBeregning2" localSheetId="5">#REF!</definedName>
    <definedName name="ProcentvisBeregning2">#REF!</definedName>
    <definedName name="SumT14Fodersnegl" localSheetId="1">#REF!</definedName>
    <definedName name="SumT14Fodersnegl" localSheetId="2">#REF!</definedName>
    <definedName name="SumT14Fodersnegl" localSheetId="4">#REF!</definedName>
    <definedName name="SumT14Fodersnegl" localSheetId="5">#REF!</definedName>
    <definedName name="SumT14Fodersnegl">#REF!</definedName>
    <definedName name="SumT14Silo" localSheetId="1">#REF!</definedName>
    <definedName name="SumT14Silo" localSheetId="2">#REF!</definedName>
    <definedName name="SumT14Silo" localSheetId="4">#REF!</definedName>
    <definedName name="SumT14Silo" localSheetId="5">#REF!</definedName>
    <definedName name="SumT14Silo">#REF!</definedName>
    <definedName name="SumT62Loesninger" localSheetId="1">#REF!</definedName>
    <definedName name="SumT62Loesninger" localSheetId="2">#REF!</definedName>
    <definedName name="SumT62Loesninger" localSheetId="4">#REF!</definedName>
    <definedName name="SumT62Loesninger" localSheetId="5">#REF!</definedName>
    <definedName name="SumT62Loesninger">#REF!</definedName>
    <definedName name="SumT63Loesninger" localSheetId="1">#REF!</definedName>
    <definedName name="SumT63Loesninger" localSheetId="2">#REF!</definedName>
    <definedName name="SumT63Loesninger" localSheetId="4">#REF!</definedName>
    <definedName name="SumT63Loesninger" localSheetId="5">#REF!</definedName>
    <definedName name="SumT63Loesninger">#REF!</definedName>
    <definedName name="SumT64Maskiner" localSheetId="1">#REF!</definedName>
    <definedName name="SumT64Maskiner" localSheetId="2">#REF!</definedName>
    <definedName name="SumT64Maskiner" localSheetId="4">#REF!</definedName>
    <definedName name="SumT64Maskiner" localSheetId="5">#REF!</definedName>
    <definedName name="SumT64Maskiner">#REF!</definedName>
    <definedName name="SumT65Loesninger" localSheetId="1">#REF!</definedName>
    <definedName name="SumT65Loesninger" localSheetId="2">#REF!</definedName>
    <definedName name="SumT65Loesninger" localSheetId="4">#REF!</definedName>
    <definedName name="SumT65Loesninger" localSheetId="5">#REF!</definedName>
    <definedName name="SumT65Loesninger">#REF!</definedName>
    <definedName name="SumT66Loesninger" localSheetId="1">#REF!</definedName>
    <definedName name="SumT66Loesninger" localSheetId="2">#REF!</definedName>
    <definedName name="SumT66Loesninger" localSheetId="4">#REF!</definedName>
    <definedName name="SumT66Loesninger" localSheetId="5">#REF!</definedName>
    <definedName name="SumT66Loesninger">#REF!</definedName>
    <definedName name="SumT67Loesninger" localSheetId="1">#REF!</definedName>
    <definedName name="SumT67Loesninger" localSheetId="2">#REF!</definedName>
    <definedName name="SumT67Loesninger" localSheetId="4">#REF!</definedName>
    <definedName name="SumT67Loesninger" localSheetId="5">#REF!</definedName>
    <definedName name="SumT67Loesninger">#REF!</definedName>
    <definedName name="T11Syretank" localSheetId="1">#REF!</definedName>
    <definedName name="T11Syretank" localSheetId="2">#REF!</definedName>
    <definedName name="T11Syretank" localSheetId="4">#REF!</definedName>
    <definedName name="T11Syretank" localSheetId="5">#REF!</definedName>
    <definedName name="T11Syretank">#REF!</definedName>
    <definedName name="T12maelkemoeler" localSheetId="1">#REF!</definedName>
    <definedName name="T12maelkemoeler" localSheetId="2">#REF!</definedName>
    <definedName name="T12maelkemoeler" localSheetId="4">#REF!</definedName>
    <definedName name="T12maelkemoeler" localSheetId="5">#REF!</definedName>
    <definedName name="T12maelkemoeler">#REF!</definedName>
    <definedName name="T12Selektionseller2" localSheetId="1">#REF!</definedName>
    <definedName name="T12Selektionseller2" localSheetId="2">#REF!</definedName>
    <definedName name="T12Selektionseller2" localSheetId="4">#REF!</definedName>
    <definedName name="T12Selektionseller2" localSheetId="5">#REF!</definedName>
    <definedName name="T12Selektionseller2">#REF!</definedName>
    <definedName name="T12Selektionseller3" localSheetId="1">#REF!</definedName>
    <definedName name="T12Selektionseller3" localSheetId="2">#REF!</definedName>
    <definedName name="T12Selektionseller3" localSheetId="4">#REF!</definedName>
    <definedName name="T12Selektionseller3" localSheetId="5">#REF!</definedName>
    <definedName name="T12Selektionseller3">#REF!</definedName>
    <definedName name="T12Seperationslaeger" localSheetId="1">#REF!</definedName>
    <definedName name="T12Seperationslaeger" localSheetId="2">#REF!</definedName>
    <definedName name="T12Seperationslaeger" localSheetId="4">#REF!</definedName>
    <definedName name="T12Seperationslaeger" localSheetId="5">#REF!</definedName>
    <definedName name="T12Seperationslaeger">#REF!</definedName>
    <definedName name="T13maeleudstyr" localSheetId="1">#REF!</definedName>
    <definedName name="T13maeleudstyr" localSheetId="2">#REF!</definedName>
    <definedName name="T13maeleudstyr" localSheetId="4">#REF!</definedName>
    <definedName name="T13maeleudstyr" localSheetId="5">#REF!</definedName>
    <definedName name="T13maeleudstyr">#REF!</definedName>
    <definedName name="T13Selektionseller2" localSheetId="1">#REF!</definedName>
    <definedName name="T13Selektionseller2" localSheetId="2">#REF!</definedName>
    <definedName name="T13Selektionseller2" localSheetId="4">#REF!</definedName>
    <definedName name="T13Selektionseller2" localSheetId="5">#REF!</definedName>
    <definedName name="T13Selektionseller2">#REF!</definedName>
    <definedName name="T13Selektionseller3" localSheetId="1">#REF!</definedName>
    <definedName name="T13Selektionseller3" localSheetId="2">#REF!</definedName>
    <definedName name="T13Selektionseller3" localSheetId="4">#REF!</definedName>
    <definedName name="T13Selektionseller3" localSheetId="5">#REF!</definedName>
    <definedName name="T13Selektionseller3">#REF!</definedName>
    <definedName name="T13Seperationslaeger" localSheetId="1">#REF!</definedName>
    <definedName name="T13Seperationslaeger" localSheetId="2">#REF!</definedName>
    <definedName name="T13Seperationslaeger" localSheetId="4">#REF!</definedName>
    <definedName name="T13Seperationslaeger" localSheetId="5">#REF!</definedName>
    <definedName name="T13Seperationslaeger">#REF!</definedName>
    <definedName name="T14Kraftfoderautomat" localSheetId="1">#REF!</definedName>
    <definedName name="T14Kraftfoderautomat" localSheetId="2">#REF!</definedName>
    <definedName name="T14Kraftfoderautomat" localSheetId="4">#REF!</definedName>
    <definedName name="T14Kraftfoderautomat" localSheetId="5">#REF!</definedName>
    <definedName name="T14Kraftfoderautomat">#REF!</definedName>
    <definedName name="T15teltoverdækning1" localSheetId="1">#REF!</definedName>
    <definedName name="T15teltoverdækning1" localSheetId="2">#REF!</definedName>
    <definedName name="T15teltoverdækning1" localSheetId="4">#REF!</definedName>
    <definedName name="T15teltoverdækning1" localSheetId="5">#REF!</definedName>
    <definedName name="T15teltoverdækning1">#REF!</definedName>
    <definedName name="T15teltoverdækning2" localSheetId="1">#REF!</definedName>
    <definedName name="T15teltoverdækning2" localSheetId="2">#REF!</definedName>
    <definedName name="T15teltoverdækning2" localSheetId="4">#REF!</definedName>
    <definedName name="T15teltoverdækning2" localSheetId="5">#REF!</definedName>
    <definedName name="T15teltoverdækning2">#REF!</definedName>
    <definedName name="T16Rem" localSheetId="1">#REF!</definedName>
    <definedName name="T16Rem" localSheetId="2">#REF!</definedName>
    <definedName name="T16Rem" localSheetId="4">#REF!</definedName>
    <definedName name="T16Rem" localSheetId="5">#REF!</definedName>
    <definedName name="T16Rem">#REF!</definedName>
    <definedName name="T17Foderbaand" localSheetId="1">#REF!</definedName>
    <definedName name="T17Foderbaand" localSheetId="2">#REF!</definedName>
    <definedName name="T17Foderbaand" localSheetId="4">#REF!</definedName>
    <definedName name="T17Foderbaand" localSheetId="5">#REF!</definedName>
    <definedName name="T17Foderbaand">#REF!</definedName>
    <definedName name="T17SumFoderblander" localSheetId="1">#REF!</definedName>
    <definedName name="T17SumFoderblander" localSheetId="2">#REF!</definedName>
    <definedName name="T17SumFoderblander" localSheetId="4">#REF!</definedName>
    <definedName name="T17SumFoderblander" localSheetId="5">#REF!</definedName>
    <definedName name="T17SumFoderblander">#REF!</definedName>
    <definedName name="T17SumFodermagasin" localSheetId="1">#REF!</definedName>
    <definedName name="T17SumFodermagasin" localSheetId="2">#REF!</definedName>
    <definedName name="T17SumFodermagasin" localSheetId="4">#REF!</definedName>
    <definedName name="T17SumFodermagasin" localSheetId="5">#REF!</definedName>
    <definedName name="T17SumFodermagasin">#REF!</definedName>
    <definedName name="T17SumHaangebane" localSheetId="1">#REF!</definedName>
    <definedName name="T17SumHaangebane" localSheetId="2">#REF!</definedName>
    <definedName name="T17SumHaangebane" localSheetId="4">#REF!</definedName>
    <definedName name="T17SumHaangebane" localSheetId="5">#REF!</definedName>
    <definedName name="T17SumHaangebane">#REF!</definedName>
    <definedName name="T18Brovaegt" localSheetId="1">#REF!</definedName>
    <definedName name="T18Brovaegt" localSheetId="2">#REF!</definedName>
    <definedName name="T18Brovaegt" localSheetId="4">#REF!</definedName>
    <definedName name="T18Brovaegt" localSheetId="5">#REF!</definedName>
    <definedName name="T18Brovaegt">#REF!</definedName>
    <definedName name="T21Syretank" localSheetId="1">#REF!</definedName>
    <definedName name="T21Syretank" localSheetId="2">#REF!</definedName>
    <definedName name="T21Syretank" localSheetId="4">#REF!</definedName>
    <definedName name="T21Syretank" localSheetId="5">#REF!</definedName>
    <definedName name="T21Syretank">#REF!</definedName>
    <definedName name="T22Fodersnegl" localSheetId="1">#REF!</definedName>
    <definedName name="T22Fodersnegl" localSheetId="2">#REF!</definedName>
    <definedName name="T22Fodersnegl" localSheetId="4">#REF!</definedName>
    <definedName name="T22Fodersnegl" localSheetId="5">#REF!</definedName>
    <definedName name="T22Fodersnegl">#REF!</definedName>
    <definedName name="T22Kraftfoderautomat" localSheetId="1">#REF!</definedName>
    <definedName name="T22Kraftfoderautomat" localSheetId="2">#REF!</definedName>
    <definedName name="T22Kraftfoderautomat" localSheetId="4">#REF!</definedName>
    <definedName name="T22Kraftfoderautomat" localSheetId="5">#REF!</definedName>
    <definedName name="T22Kraftfoderautomat">#REF!</definedName>
    <definedName name="T22SumSilo" localSheetId="1">#REF!</definedName>
    <definedName name="T22SumSilo" localSheetId="2">#REF!</definedName>
    <definedName name="T22SumSilo" localSheetId="4">#REF!</definedName>
    <definedName name="T22SumSilo" localSheetId="5">#REF!</definedName>
    <definedName name="T22SumSilo">#REF!</definedName>
    <definedName name="T23Rem" localSheetId="1">#REF!</definedName>
    <definedName name="T23Rem" localSheetId="2">#REF!</definedName>
    <definedName name="T23Rem" localSheetId="4">#REF!</definedName>
    <definedName name="T23Rem" localSheetId="5">#REF!</definedName>
    <definedName name="T23Rem">#REF!</definedName>
    <definedName name="T24AntalHaengeanlaeg" localSheetId="1">#REF!</definedName>
    <definedName name="T24AntalHaengeanlaeg" localSheetId="2">#REF!</definedName>
    <definedName name="T24AntalHaengeanlaeg" localSheetId="4">#REF!</definedName>
    <definedName name="T24AntalHaengeanlaeg" localSheetId="5">#REF!</definedName>
    <definedName name="T24AntalHaengeanlaeg">#REF!</definedName>
    <definedName name="T24SumFoderblander" localSheetId="1">#REF!</definedName>
    <definedName name="T24SumFoderblander" localSheetId="2">#REF!</definedName>
    <definedName name="T24SumFoderblander" localSheetId="4">#REF!</definedName>
    <definedName name="T24SumFoderblander" localSheetId="5">#REF!</definedName>
    <definedName name="T24SumFoderblander">#REF!</definedName>
    <definedName name="T24SumFodermagasin" localSheetId="1">#REF!</definedName>
    <definedName name="T24SumFodermagasin" localSheetId="2">#REF!</definedName>
    <definedName name="T24SumFodermagasin" localSheetId="4">#REF!</definedName>
    <definedName name="T24SumFodermagasin" localSheetId="5">#REF!</definedName>
    <definedName name="T24SumFodermagasin">#REF!</definedName>
    <definedName name="T24SumHaengeanlaeg" localSheetId="1">#REF!</definedName>
    <definedName name="T24SumHaengeanlaeg" localSheetId="2">#REF!</definedName>
    <definedName name="T24SumHaengeanlaeg" localSheetId="4">#REF!</definedName>
    <definedName name="T24SumHaengeanlaeg" localSheetId="5">#REF!</definedName>
    <definedName name="T24SumHaengeanlaeg">#REF!</definedName>
    <definedName name="T31Armaturer" localSheetId="1">#REF!</definedName>
    <definedName name="T31Armaturer" localSheetId="2">#REF!</definedName>
    <definedName name="T31Armaturer" localSheetId="4">#REF!</definedName>
    <definedName name="T31Armaturer" localSheetId="5">#REF!</definedName>
    <definedName name="T31Armaturer">#REF!</definedName>
    <definedName name="T32Armaturer" localSheetId="1">#REF!</definedName>
    <definedName name="T32Armaturer" localSheetId="2">#REF!</definedName>
    <definedName name="T32Armaturer" localSheetId="4">#REF!</definedName>
    <definedName name="T32Armaturer" localSheetId="5">#REF!</definedName>
    <definedName name="T32Armaturer">#REF!</definedName>
    <definedName name="T33AntalVakuumpumper" localSheetId="1">#REF!</definedName>
    <definedName name="T33AntalVakuumpumper" localSheetId="2">#REF!</definedName>
    <definedName name="T33AntalVakuumpumper" localSheetId="4">#REF!</definedName>
    <definedName name="T33AntalVakuumpumper" localSheetId="5">#REF!</definedName>
    <definedName name="T33AntalVakuumpumper">#REF!</definedName>
    <definedName name="T33SumVakuumpumper" localSheetId="1">#REF!</definedName>
    <definedName name="T33SumVakuumpumper" localSheetId="2">#REF!</definedName>
    <definedName name="T33SumVakuumpumper" localSheetId="4">#REF!</definedName>
    <definedName name="T33SumVakuumpumper" localSheetId="5">#REF!</definedName>
    <definedName name="T33SumVakuumpumper">#REF!</definedName>
    <definedName name="T34Antalkoeler" localSheetId="1">#REF!</definedName>
    <definedName name="T34Antalkoeler" localSheetId="2">#REF!</definedName>
    <definedName name="T34Antalkoeler" localSheetId="4">#REF!</definedName>
    <definedName name="T34Antalkoeler" localSheetId="5">#REF!</definedName>
    <definedName name="T34Antalkoeler">#REF!</definedName>
    <definedName name="T34SumKoeler" localSheetId="1">#REF!</definedName>
    <definedName name="T34SumKoeler" localSheetId="2">#REF!</definedName>
    <definedName name="T34SumKoeler" localSheetId="4">#REF!</definedName>
    <definedName name="T34SumKoeler" localSheetId="5">#REF!</definedName>
    <definedName name="T34SumKoeler">#REF!</definedName>
    <definedName name="T35AntalMaelkepumper" localSheetId="1">#REF!</definedName>
    <definedName name="T35AntalMaelkepumper" localSheetId="2">#REF!</definedName>
    <definedName name="T35AntalMaelkepumper" localSheetId="4">#REF!</definedName>
    <definedName name="T35AntalMaelkepumper" localSheetId="5">#REF!</definedName>
    <definedName name="T35AntalMaelkepumper">#REF!</definedName>
    <definedName name="T35SumMaelkepumper" localSheetId="1">#REF!</definedName>
    <definedName name="T35SumMaelkepumper" localSheetId="2">#REF!</definedName>
    <definedName name="T35SumMaelkepumper" localSheetId="4">#REF!</definedName>
    <definedName name="T35SumMaelkepumper" localSheetId="5">#REF!</definedName>
    <definedName name="T35SumMaelkepumper">#REF!</definedName>
    <definedName name="T36Anlaeg" localSheetId="1">#REF!</definedName>
    <definedName name="T36Anlaeg" localSheetId="2">#REF!</definedName>
    <definedName name="T36Anlaeg" localSheetId="4">#REF!</definedName>
    <definedName name="T36Anlaeg" localSheetId="5">#REF!</definedName>
    <definedName name="T36Anlaeg">#REF!</definedName>
    <definedName name="T37Anlaeg" localSheetId="1">#REF!</definedName>
    <definedName name="T37Anlaeg" localSheetId="2">#REF!</definedName>
    <definedName name="T37Anlaeg" localSheetId="4">#REF!</definedName>
    <definedName name="T37Anlaeg" localSheetId="5">#REF!</definedName>
    <definedName name="T37Anlaeg">#REF!</definedName>
    <definedName name="T41Vaeksthus" localSheetId="1">#REF!</definedName>
    <definedName name="T41Vaeksthus" localSheetId="2">#REF!</definedName>
    <definedName name="T41Vaeksthus" localSheetId="4">#REF!</definedName>
    <definedName name="T41Vaeksthus" localSheetId="5">#REF!</definedName>
    <definedName name="T41Vaeksthus">#REF!</definedName>
    <definedName name="T42Vaeksthus" localSheetId="1">#REF!</definedName>
    <definedName name="T42Vaeksthus" localSheetId="2">#REF!</definedName>
    <definedName name="T42Vaeksthus" localSheetId="4">#REF!</definedName>
    <definedName name="T42Vaeksthus" localSheetId="5">#REF!</definedName>
    <definedName name="T42Vaeksthus">#REF!</definedName>
    <definedName name="T43Vaeksthus" localSheetId="1">#REF!</definedName>
    <definedName name="T43Vaeksthus" localSheetId="2">#REF!</definedName>
    <definedName name="T43Vaeksthus" localSheetId="4">#REF!</definedName>
    <definedName name="T43Vaeksthus" localSheetId="5">#REF!</definedName>
    <definedName name="T43Vaeksthus">#REF!</definedName>
    <definedName name="T44Vaeksthus" localSheetId="1">#REF!</definedName>
    <definedName name="T44Vaeksthus" localSheetId="2">#REF!</definedName>
    <definedName name="T44Vaeksthus" localSheetId="4">#REF!</definedName>
    <definedName name="T44Vaeksthus" localSheetId="5">#REF!</definedName>
    <definedName name="T44Vaeksthus">#REF!</definedName>
    <definedName name="T45Vaeksthus" localSheetId="1">#REF!</definedName>
    <definedName name="T45Vaeksthus" localSheetId="2">#REF!</definedName>
    <definedName name="T45Vaeksthus" localSheetId="4">#REF!</definedName>
    <definedName name="T45Vaeksthus" localSheetId="5">#REF!</definedName>
    <definedName name="T45Vaeksthus">#REF!</definedName>
    <definedName name="T46Vaeksthus" localSheetId="1">#REF!</definedName>
    <definedName name="T46Vaeksthus" localSheetId="2">#REF!</definedName>
    <definedName name="T46Vaeksthus" localSheetId="4">#REF!</definedName>
    <definedName name="T46Vaeksthus" localSheetId="5">#REF!</definedName>
    <definedName name="T46Vaeksthus">#REF!</definedName>
    <definedName name="T47AntalArmaturer" localSheetId="1">#REF!</definedName>
    <definedName name="T47AntalArmaturer" localSheetId="2">#REF!</definedName>
    <definedName name="T47AntalArmaturer" localSheetId="4">#REF!</definedName>
    <definedName name="T47AntalArmaturer" localSheetId="5">#REF!</definedName>
    <definedName name="T47AntalArmaturer">#REF!</definedName>
    <definedName name="T47SumArmaturer" localSheetId="1">#REF!</definedName>
    <definedName name="T47SumArmaturer" localSheetId="2">#REF!</definedName>
    <definedName name="T47SumArmaturer" localSheetId="4">#REF!</definedName>
    <definedName name="T47SumArmaturer" localSheetId="5">#REF!</definedName>
    <definedName name="T47SumArmaturer">#REF!</definedName>
    <definedName name="T48Varmepumpe" localSheetId="1">#REF!</definedName>
    <definedName name="T48Varmepumpe" localSheetId="2">#REF!</definedName>
    <definedName name="T48Varmepumpe" localSheetId="4">#REF!</definedName>
    <definedName name="T48Varmepumpe" localSheetId="5">#REF!</definedName>
    <definedName name="T48Varmepumpe">#REF!</definedName>
    <definedName name="T51Goedningsblander" localSheetId="1">#REF!</definedName>
    <definedName name="T51Goedningsblander" localSheetId="2">#REF!</definedName>
    <definedName name="T51Goedningsblander" localSheetId="4">#REF!</definedName>
    <definedName name="T51Goedningsblander" localSheetId="5">#REF!</definedName>
    <definedName name="T51Goedningsblander">#REF!</definedName>
    <definedName name="T52Goedningsblander" localSheetId="1">#REF!</definedName>
    <definedName name="T52Goedningsblander" localSheetId="2">#REF!</definedName>
    <definedName name="T52Goedningsblander" localSheetId="4">#REF!</definedName>
    <definedName name="T52Goedningsblander" localSheetId="5">#REF!</definedName>
    <definedName name="T52Goedningsblander">#REF!</definedName>
    <definedName name="T53Goedningsblander" localSheetId="1">#REF!</definedName>
    <definedName name="T53Goedningsblander" localSheetId="2">#REF!</definedName>
    <definedName name="T53Goedningsblander" localSheetId="4">#REF!</definedName>
    <definedName name="T53Goedningsblander" localSheetId="5">#REF!</definedName>
    <definedName name="T53Goedningsblander">#REF!</definedName>
    <definedName name="T54AntalOpsamlingstank" localSheetId="1">#REF!</definedName>
    <definedName name="T54AntalOpsamlingstank" localSheetId="2">#REF!</definedName>
    <definedName name="T54AntalOpsamlingstank" localSheetId="4">#REF!</definedName>
    <definedName name="T54AntalOpsamlingstank" localSheetId="5">#REF!</definedName>
    <definedName name="T54AntalOpsamlingstank">#REF!</definedName>
    <definedName name="T54SumOpsamlingstank" localSheetId="1">#REF!</definedName>
    <definedName name="T54SumOpsamlingstank" localSheetId="2">#REF!</definedName>
    <definedName name="T54SumOpsamlingstank" localSheetId="4">#REF!</definedName>
    <definedName name="T54SumOpsamlingstank" localSheetId="5">#REF!</definedName>
    <definedName name="T54SumOpsamlingstank">#REF!</definedName>
    <definedName name="T55AntalOpsamlingstanke" localSheetId="1">#REF!</definedName>
    <definedName name="T55AntalOpsamlingstanke" localSheetId="2">#REF!</definedName>
    <definedName name="T55AntalOpsamlingstanke" localSheetId="4">#REF!</definedName>
    <definedName name="T55AntalOpsamlingstanke" localSheetId="5">#REF!</definedName>
    <definedName name="T55AntalOpsamlingstanke">#REF!</definedName>
    <definedName name="T55SumOpsamlingstanke" localSheetId="1">#REF!</definedName>
    <definedName name="T55SumOpsamlingstanke" localSheetId="2">#REF!</definedName>
    <definedName name="T55SumOpsamlingstanke" localSheetId="4">#REF!</definedName>
    <definedName name="T55SumOpsamlingstanke" localSheetId="5">#REF!</definedName>
    <definedName name="T55SumOpsamlingstanke">#REF!</definedName>
    <definedName name="T56AntalOpsamlingstanke" localSheetId="1">#REF!</definedName>
    <definedName name="T56AntalOpsamlingstanke" localSheetId="2">#REF!</definedName>
    <definedName name="T56AntalOpsamlingstanke" localSheetId="4">#REF!</definedName>
    <definedName name="T56AntalOpsamlingstanke" localSheetId="5">#REF!</definedName>
    <definedName name="T56AntalOpsamlingstanke">#REF!</definedName>
    <definedName name="T56SumOpsamlingstanke" localSheetId="1">#REF!</definedName>
    <definedName name="T56SumOpsamlingstanke" localSheetId="2">#REF!</definedName>
    <definedName name="T56SumOpsamlingstanke" localSheetId="4">#REF!</definedName>
    <definedName name="T56SumOpsamlingstanke" localSheetId="5">#REF!</definedName>
    <definedName name="T56SumOpsamlingstanke">#REF!</definedName>
    <definedName name="T61Redskab" localSheetId="1">#REF!</definedName>
    <definedName name="T61Redskab" localSheetId="2">#REF!</definedName>
    <definedName name="T61Redskab" localSheetId="4">#REF!</definedName>
    <definedName name="T61Redskab" localSheetId="5">#REF!</definedName>
    <definedName name="T61Redskab">#REF!</definedName>
    <definedName name="T64Selektionsudstyr" localSheetId="1">#REF!</definedName>
    <definedName name="T64Selektionsudstyr" localSheetId="2">#REF!</definedName>
    <definedName name="T64Selektionsudstyr" localSheetId="4">#REF!</definedName>
    <definedName name="T64Selektionsudstyr" localSheetId="5">#REF!</definedName>
    <definedName name="T64Selektionsudstyr">#REF!</definedName>
    <definedName name="T68Maskine" localSheetId="1">#REF!</definedName>
    <definedName name="T68Maskine" localSheetId="2">#REF!</definedName>
    <definedName name="T68Maskine" localSheetId="4">#REF!</definedName>
    <definedName name="T68Maskine" localSheetId="5">#REF!</definedName>
    <definedName name="T68Maskine">#REF!</definedName>
  </definedNames>
  <calcPr calcId="191029"/>
</workbook>
</file>

<file path=xl/calcChain.xml><?xml version="1.0" encoding="utf-8"?>
<calcChain xmlns="http://schemas.openxmlformats.org/spreadsheetml/2006/main">
  <c r="I19" i="42" l="1"/>
  <c r="I12" i="42"/>
  <c r="I5" i="42"/>
  <c r="I24" i="43"/>
  <c r="I45" i="36"/>
  <c r="I38" i="36"/>
  <c r="I31" i="36"/>
  <c r="I109" i="33"/>
  <c r="I102" i="33"/>
  <c r="I90" i="33"/>
  <c r="I63" i="33"/>
  <c r="I38" i="33"/>
  <c r="I22" i="45"/>
  <c r="I16" i="45"/>
  <c r="J6" i="47"/>
  <c r="J5" i="47"/>
  <c r="I72" i="14"/>
  <c r="I67" i="14"/>
  <c r="I59" i="14"/>
  <c r="I34" i="14"/>
  <c r="I104" i="48"/>
  <c r="I92" i="48"/>
  <c r="I98" i="48"/>
  <c r="I6" i="46" l="1"/>
  <c r="I47" i="14" l="1"/>
  <c r="I48" i="14" s="1"/>
  <c r="I28" i="14"/>
  <c r="B47" i="14"/>
  <c r="K47" i="14" s="1"/>
  <c r="J12" i="47" l="1"/>
  <c r="J17" i="47"/>
  <c r="B78" i="33" l="1"/>
  <c r="B32" i="33"/>
  <c r="B31" i="33"/>
  <c r="B30" i="33"/>
  <c r="I5" i="46"/>
  <c r="I7" i="46" s="1"/>
  <c r="B9" i="46" l="1"/>
  <c r="I18" i="36"/>
  <c r="B62" i="14" l="1"/>
  <c r="B60" i="14"/>
  <c r="B61" i="14"/>
  <c r="B53" i="14"/>
  <c r="B54" i="14"/>
  <c r="I89" i="14" l="1"/>
  <c r="I84" i="14"/>
  <c r="I13" i="14"/>
  <c r="I5" i="14"/>
  <c r="I77" i="14"/>
  <c r="I103" i="43" l="1"/>
  <c r="I104" i="43" s="1"/>
  <c r="B103" i="43"/>
  <c r="J103" i="43" s="1"/>
  <c r="B104" i="43" l="1"/>
  <c r="I31" i="33"/>
  <c r="B105" i="48" l="1"/>
  <c r="I106" i="48"/>
  <c r="B104" i="48"/>
  <c r="B99" i="48"/>
  <c r="I100" i="48"/>
  <c r="B98" i="48"/>
  <c r="B93" i="48"/>
  <c r="B100" i="48" l="1"/>
  <c r="J98" i="48" s="1"/>
  <c r="B106" i="48"/>
  <c r="J104" i="48" s="1"/>
  <c r="B87" i="48"/>
  <c r="I86" i="48"/>
  <c r="B86" i="48"/>
  <c r="B92" i="48"/>
  <c r="I94" i="48" s="1"/>
  <c r="B94" i="48" l="1"/>
  <c r="J92" i="48" s="1"/>
  <c r="B88" i="48"/>
  <c r="J86" i="48" s="1"/>
  <c r="I88" i="48"/>
  <c r="B76" i="33"/>
  <c r="B77" i="33"/>
  <c r="I7" i="33" l="1"/>
  <c r="B7" i="33"/>
  <c r="J7" i="33" s="1"/>
  <c r="I90" i="14" l="1"/>
  <c r="B89" i="14"/>
  <c r="K89" i="14" l="1"/>
  <c r="B90" i="14"/>
  <c r="I85" i="14"/>
  <c r="B84" i="14"/>
  <c r="B85" i="14" l="1"/>
  <c r="K84" i="14"/>
  <c r="I114" i="33"/>
  <c r="I115" i="33" l="1"/>
  <c r="B114" i="33"/>
  <c r="J114" i="33" s="1"/>
  <c r="I110" i="33"/>
  <c r="B109" i="33"/>
  <c r="J109" i="33" s="1"/>
  <c r="B115" i="33" l="1"/>
  <c r="B110" i="33"/>
  <c r="B15" i="33"/>
  <c r="J15" i="33" s="1"/>
  <c r="I15" i="33"/>
  <c r="I32" i="45" l="1"/>
  <c r="I75" i="33" l="1"/>
  <c r="I79" i="33" s="1"/>
  <c r="J32" i="33" l="1"/>
  <c r="J31" i="33"/>
  <c r="I30" i="33"/>
  <c r="J30" i="33"/>
  <c r="I37" i="33"/>
  <c r="I21" i="14" l="1"/>
  <c r="I39" i="33" l="1"/>
  <c r="J77" i="14" l="1"/>
  <c r="J23" i="47"/>
  <c r="B6" i="46" l="1"/>
  <c r="B5" i="46"/>
  <c r="J5" i="46" s="1"/>
  <c r="B7" i="46" l="1"/>
  <c r="B10" i="46" s="1"/>
  <c r="B11" i="46" s="1"/>
  <c r="I91" i="43"/>
  <c r="I97" i="43"/>
  <c r="I75" i="43"/>
  <c r="I69" i="43"/>
  <c r="I63" i="43"/>
  <c r="B38" i="36"/>
  <c r="J38" i="36" s="1"/>
  <c r="I9" i="36"/>
  <c r="I10" i="36" s="1"/>
  <c r="I5" i="36"/>
  <c r="I6" i="36" s="1"/>
  <c r="I40" i="36"/>
  <c r="B40" i="36"/>
  <c r="J40" i="36" s="1"/>
  <c r="I39" i="36"/>
  <c r="B39" i="36"/>
  <c r="J39" i="36" s="1"/>
  <c r="I20" i="36"/>
  <c r="B20" i="36"/>
  <c r="J20" i="36" s="1"/>
  <c r="I19" i="36"/>
  <c r="B19" i="36"/>
  <c r="J19" i="36" s="1"/>
  <c r="I41" i="36" l="1"/>
  <c r="B41" i="36"/>
  <c r="I83" i="33"/>
  <c r="B75" i="33"/>
  <c r="B79" i="33" s="1"/>
  <c r="B38" i="33"/>
  <c r="J38" i="33" s="1"/>
  <c r="B37" i="33"/>
  <c r="J37" i="33" s="1"/>
  <c r="I24" i="33"/>
  <c r="B24" i="33"/>
  <c r="J24" i="33" s="1"/>
  <c r="I23" i="33"/>
  <c r="B23" i="33"/>
  <c r="J23" i="33" s="1"/>
  <c r="I14" i="33"/>
  <c r="I17" i="33"/>
  <c r="B17" i="33"/>
  <c r="J17" i="33" s="1"/>
  <c r="I16" i="33"/>
  <c r="B16" i="33"/>
  <c r="J16" i="33" s="1"/>
  <c r="I9" i="33"/>
  <c r="B9" i="33"/>
  <c r="J9" i="33" s="1"/>
  <c r="I8" i="33"/>
  <c r="B8" i="33"/>
  <c r="J8" i="33" s="1"/>
  <c r="I6" i="33"/>
  <c r="B6" i="33"/>
  <c r="J6" i="33" s="1"/>
  <c r="I5" i="33"/>
  <c r="B5" i="33"/>
  <c r="B22" i="14"/>
  <c r="I80" i="48"/>
  <c r="J75" i="33" l="1"/>
  <c r="I10" i="33"/>
  <c r="I18" i="33"/>
  <c r="B10" i="33"/>
  <c r="B39" i="33"/>
  <c r="J5" i="33"/>
  <c r="I35" i="14"/>
  <c r="I68" i="14"/>
  <c r="B67" i="14"/>
  <c r="B68" i="14" s="1"/>
  <c r="I63" i="14"/>
  <c r="B59" i="14"/>
  <c r="B63" i="14" s="1"/>
  <c r="I52" i="14"/>
  <c r="I55" i="14" s="1"/>
  <c r="B46" i="14"/>
  <c r="B48" i="14" s="1"/>
  <c r="K46" i="14" l="1"/>
  <c r="K59" i="14"/>
  <c r="K67" i="14"/>
  <c r="B52" i="14"/>
  <c r="B55" i="14" s="1"/>
  <c r="B78" i="14"/>
  <c r="K78" i="14" s="1"/>
  <c r="I78" i="14"/>
  <c r="B15" i="45" l="1"/>
  <c r="B9" i="36" l="1"/>
  <c r="B10" i="36" l="1"/>
  <c r="J9" i="36"/>
  <c r="B83" i="33"/>
  <c r="J83" i="33" l="1"/>
  <c r="I5" i="45"/>
  <c r="I6" i="45" s="1"/>
  <c r="B35" i="41" l="1"/>
  <c r="B102" i="33" l="1"/>
  <c r="I103" i="33"/>
  <c r="B103" i="33"/>
  <c r="J103" i="33" s="1"/>
  <c r="I104" i="33"/>
  <c r="B104" i="33"/>
  <c r="J104" i="33" s="1"/>
  <c r="J102" i="33" l="1"/>
  <c r="B105" i="33"/>
  <c r="I105" i="33"/>
  <c r="I69" i="33"/>
  <c r="I13" i="42" l="1"/>
  <c r="B13" i="42"/>
  <c r="J13" i="42" s="1"/>
  <c r="B5" i="42"/>
  <c r="J5" i="42" l="1"/>
  <c r="I54" i="43" l="1"/>
  <c r="I55" i="43" s="1"/>
  <c r="I49" i="43"/>
  <c r="I50" i="43" s="1"/>
  <c r="I45" i="43"/>
  <c r="I46" i="43" s="1"/>
  <c r="I40" i="43"/>
  <c r="I41" i="43" s="1"/>
  <c r="I35" i="43"/>
  <c r="I36" i="43" s="1"/>
  <c r="I30" i="43"/>
  <c r="I19" i="43"/>
  <c r="I9" i="43"/>
  <c r="I10" i="43" s="1"/>
  <c r="I5" i="43"/>
  <c r="I6" i="43" s="1"/>
  <c r="I14" i="43"/>
  <c r="B84" i="33"/>
  <c r="I84" i="33"/>
  <c r="B85" i="33"/>
  <c r="J85" i="33" s="1"/>
  <c r="I85" i="33"/>
  <c r="I22" i="33"/>
  <c r="I25" i="33" s="1"/>
  <c r="I29" i="33"/>
  <c r="I33" i="33" s="1"/>
  <c r="I43" i="33"/>
  <c r="I49" i="33"/>
  <c r="I57" i="33"/>
  <c r="I97" i="33"/>
  <c r="I50" i="48"/>
  <c r="I45" i="48"/>
  <c r="I46" i="48" s="1"/>
  <c r="I40" i="48"/>
  <c r="I41" i="48" s="1"/>
  <c r="I35" i="48"/>
  <c r="I30" i="48"/>
  <c r="I31" i="48" s="1"/>
  <c r="I20" i="48"/>
  <c r="I21" i="48" s="1"/>
  <c r="B5" i="48"/>
  <c r="B6" i="48" s="1"/>
  <c r="B10" i="48"/>
  <c r="B11" i="48" s="1"/>
  <c r="I5" i="48"/>
  <c r="B55" i="48"/>
  <c r="B50" i="48"/>
  <c r="B45" i="48"/>
  <c r="B40" i="48"/>
  <c r="B35" i="48"/>
  <c r="B30" i="48"/>
  <c r="B25" i="48"/>
  <c r="B20" i="48"/>
  <c r="B15" i="48"/>
  <c r="J84" i="33" l="1"/>
  <c r="B86" i="33"/>
  <c r="I86" i="33"/>
  <c r="I6" i="48"/>
  <c r="B98" i="43" l="1"/>
  <c r="I99" i="43"/>
  <c r="B97" i="43"/>
  <c r="B99" i="43" l="1"/>
  <c r="J97" i="43"/>
  <c r="J20" i="42" l="1"/>
  <c r="I20" i="42"/>
  <c r="I14" i="42"/>
  <c r="B14" i="42"/>
  <c r="J14" i="42" s="1"/>
  <c r="B12" i="42"/>
  <c r="J12" i="42" s="1"/>
  <c r="I15" i="42" l="1"/>
  <c r="B15" i="42"/>
  <c r="B6" i="42"/>
  <c r="J6" i="42" s="1"/>
  <c r="B7" i="42"/>
  <c r="J7" i="42" s="1"/>
  <c r="I6" i="42"/>
  <c r="I7" i="42"/>
  <c r="I30" i="41"/>
  <c r="I31" i="41" s="1"/>
  <c r="I5" i="41"/>
  <c r="I6" i="41" s="1"/>
  <c r="B5" i="41"/>
  <c r="B6" i="41" s="1"/>
  <c r="B92" i="43"/>
  <c r="I93" i="43"/>
  <c r="B91" i="43"/>
  <c r="I86" i="43"/>
  <c r="I87" i="43" s="1"/>
  <c r="B86" i="43"/>
  <c r="B87" i="43" s="1"/>
  <c r="I76" i="43"/>
  <c r="I77" i="43" s="1"/>
  <c r="B76" i="43"/>
  <c r="J76" i="43" s="1"/>
  <c r="B75" i="43"/>
  <c r="I70" i="43"/>
  <c r="I71" i="43" s="1"/>
  <c r="B70" i="43"/>
  <c r="J70" i="43" s="1"/>
  <c r="B69" i="43"/>
  <c r="B40" i="43"/>
  <c r="B41" i="43" s="1"/>
  <c r="B35" i="43"/>
  <c r="B36" i="43" s="1"/>
  <c r="I58" i="43"/>
  <c r="I59" i="43" s="1"/>
  <c r="B58" i="43"/>
  <c r="B54" i="43"/>
  <c r="B55" i="43" s="1"/>
  <c r="I24" i="36"/>
  <c r="I25" i="36"/>
  <c r="I26" i="36"/>
  <c r="I32" i="36"/>
  <c r="B32" i="36"/>
  <c r="J32" i="36" s="1"/>
  <c r="B24" i="36"/>
  <c r="B25" i="36"/>
  <c r="J25" i="36" s="1"/>
  <c r="B26" i="36"/>
  <c r="I21" i="36"/>
  <c r="B18" i="36"/>
  <c r="B5" i="36"/>
  <c r="B6" i="36" s="1"/>
  <c r="B90" i="33"/>
  <c r="I98" i="33"/>
  <c r="I91" i="33"/>
  <c r="I92" i="33"/>
  <c r="I70" i="33"/>
  <c r="I71" i="33" s="1"/>
  <c r="I64" i="33"/>
  <c r="I65" i="33" s="1"/>
  <c r="I58" i="33"/>
  <c r="I44" i="33"/>
  <c r="I45" i="33" s="1"/>
  <c r="I50" i="33"/>
  <c r="I51" i="33"/>
  <c r="I52" i="33"/>
  <c r="B52" i="33"/>
  <c r="B92" i="33"/>
  <c r="J92" i="33" s="1"/>
  <c r="B91" i="33"/>
  <c r="J91" i="33" s="1"/>
  <c r="B97" i="33"/>
  <c r="J97" i="33" s="1"/>
  <c r="B63" i="33"/>
  <c r="B70" i="33"/>
  <c r="J70" i="33" s="1"/>
  <c r="B69" i="33"/>
  <c r="J69" i="33" s="1"/>
  <c r="B64" i="33"/>
  <c r="J64" i="33" s="1"/>
  <c r="I53" i="33" l="1"/>
  <c r="B118" i="33" s="1"/>
  <c r="J58" i="43"/>
  <c r="B59" i="43"/>
  <c r="J18" i="36"/>
  <c r="B21" i="36"/>
  <c r="I27" i="36"/>
  <c r="J24" i="36"/>
  <c r="B27" i="36"/>
  <c r="J5" i="36"/>
  <c r="B65" i="33"/>
  <c r="B93" i="43"/>
  <c r="B8" i="42"/>
  <c r="I8" i="42"/>
  <c r="J5" i="41"/>
  <c r="J86" i="43"/>
  <c r="B71" i="43"/>
  <c r="B77" i="43"/>
  <c r="J91" i="43"/>
  <c r="J75" i="43"/>
  <c r="J69" i="43"/>
  <c r="J40" i="43"/>
  <c r="J35" i="43"/>
  <c r="J54" i="43"/>
  <c r="B93" i="33"/>
  <c r="J90" i="33"/>
  <c r="B98" i="33"/>
  <c r="B71" i="33"/>
  <c r="I93" i="33"/>
  <c r="J63" i="33"/>
  <c r="B44" i="33"/>
  <c r="J44" i="33" s="1"/>
  <c r="B58" i="33"/>
  <c r="I59" i="33"/>
  <c r="B57" i="33"/>
  <c r="J57" i="33" s="1"/>
  <c r="B51" i="33"/>
  <c r="J51" i="33" s="1"/>
  <c r="B50" i="33"/>
  <c r="J50" i="33" s="1"/>
  <c r="B49" i="33"/>
  <c r="B43" i="33"/>
  <c r="B29" i="33"/>
  <c r="B33" i="33" s="1"/>
  <c r="B35" i="14"/>
  <c r="K35" i="14" s="1"/>
  <c r="I29" i="14"/>
  <c r="I30" i="14" s="1"/>
  <c r="B29" i="14"/>
  <c r="B45" i="33" l="1"/>
  <c r="J49" i="33"/>
  <c r="B53" i="33"/>
  <c r="J29" i="33"/>
  <c r="J43" i="33"/>
  <c r="J58" i="33"/>
  <c r="B59" i="33"/>
  <c r="J52" i="33"/>
  <c r="B14" i="33" l="1"/>
  <c r="B18" i="33" s="1"/>
  <c r="B22" i="45"/>
  <c r="J22" i="45" s="1"/>
  <c r="I21" i="45"/>
  <c r="B21" i="45"/>
  <c r="J21" i="45" s="1"/>
  <c r="I10" i="45"/>
  <c r="I11" i="45" s="1"/>
  <c r="B10" i="45"/>
  <c r="B11" i="45" s="1"/>
  <c r="J14" i="33" l="1"/>
  <c r="J10" i="45"/>
  <c r="B23" i="45"/>
  <c r="I23" i="45"/>
  <c r="J24" i="47"/>
  <c r="B24" i="47"/>
  <c r="K24" i="47" s="1"/>
  <c r="B23" i="47"/>
  <c r="K23" i="47" s="1"/>
  <c r="B12" i="47"/>
  <c r="K12" i="47" s="1"/>
  <c r="J11" i="47"/>
  <c r="B11" i="47"/>
  <c r="K11" i="47" s="1"/>
  <c r="B79" i="14"/>
  <c r="K79" i="14" s="1"/>
  <c r="I79" i="14"/>
  <c r="I80" i="14" s="1"/>
  <c r="B77" i="14"/>
  <c r="I73" i="14"/>
  <c r="B72" i="14"/>
  <c r="B73" i="14" s="1"/>
  <c r="B80" i="14" l="1"/>
  <c r="K77" i="14"/>
  <c r="J25" i="47"/>
  <c r="B25" i="47"/>
  <c r="B13" i="47"/>
  <c r="J13" i="47"/>
  <c r="K72" i="14"/>
  <c r="I22" i="14" l="1"/>
  <c r="I23" i="14"/>
  <c r="I36" i="14"/>
  <c r="I37" i="14" s="1"/>
  <c r="K29" i="14"/>
  <c r="K22" i="14"/>
  <c r="B21" i="14"/>
  <c r="I14" i="14"/>
  <c r="I15" i="14"/>
  <c r="I16" i="14"/>
  <c r="I6" i="14"/>
  <c r="I7" i="14"/>
  <c r="I8" i="14"/>
  <c r="B34" i="14"/>
  <c r="B23" i="14"/>
  <c r="K23" i="14" s="1"/>
  <c r="B28" i="14"/>
  <c r="B30" i="14" s="1"/>
  <c r="B36" i="14"/>
  <c r="K36" i="14" s="1"/>
  <c r="B16" i="14"/>
  <c r="B15" i="14"/>
  <c r="K15" i="14" s="1"/>
  <c r="B14" i="14"/>
  <c r="K14" i="14" s="1"/>
  <c r="B13" i="14"/>
  <c r="B6" i="14"/>
  <c r="K6" i="14" s="1"/>
  <c r="B7" i="14"/>
  <c r="K7" i="14" s="1"/>
  <c r="B8" i="14"/>
  <c r="K8" i="14" s="1"/>
  <c r="B5" i="14"/>
  <c r="I82" i="48"/>
  <c r="B81" i="48"/>
  <c r="B80" i="48"/>
  <c r="I75" i="48"/>
  <c r="I76" i="48" s="1"/>
  <c r="B75" i="48"/>
  <c r="B76" i="48" s="1"/>
  <c r="J75" i="48" s="1"/>
  <c r="I70" i="48"/>
  <c r="I71" i="48" s="1"/>
  <c r="B70" i="48"/>
  <c r="B71" i="48" s="1"/>
  <c r="J70" i="48" s="1"/>
  <c r="I65" i="48"/>
  <c r="I66" i="48" s="1"/>
  <c r="B65" i="48"/>
  <c r="B66" i="48" s="1"/>
  <c r="J65" i="48" s="1"/>
  <c r="I60" i="48"/>
  <c r="I61" i="48" s="1"/>
  <c r="B60" i="48"/>
  <c r="B61" i="48" s="1"/>
  <c r="J60" i="48" s="1"/>
  <c r="I55" i="48"/>
  <c r="I56" i="48" s="1"/>
  <c r="B56" i="48"/>
  <c r="J55" i="48" s="1"/>
  <c r="B41" i="48"/>
  <c r="J40" i="48" s="1"/>
  <c r="I51" i="48"/>
  <c r="B51" i="48"/>
  <c r="J50" i="48" s="1"/>
  <c r="B37" i="14" l="1"/>
  <c r="K5" i="14"/>
  <c r="B9" i="14"/>
  <c r="B24" i="14"/>
  <c r="B17" i="14"/>
  <c r="K13" i="14"/>
  <c r="I17" i="14"/>
  <c r="I24" i="14"/>
  <c r="I9" i="14"/>
  <c r="K34" i="14"/>
  <c r="K28" i="14"/>
  <c r="K21" i="14"/>
  <c r="K16" i="14"/>
  <c r="B82" i="48"/>
  <c r="J80" i="48" l="1"/>
  <c r="B46" i="48"/>
  <c r="J45" i="48" s="1"/>
  <c r="B36" i="48"/>
  <c r="J35" i="48" s="1"/>
  <c r="B31" i="48"/>
  <c r="J30" i="48" s="1"/>
  <c r="I25" i="48"/>
  <c r="I26" i="48" s="1"/>
  <c r="B26" i="48"/>
  <c r="J25" i="48" s="1"/>
  <c r="B21" i="48"/>
  <c r="I15" i="48"/>
  <c r="I16" i="48" s="1"/>
  <c r="J15" i="48"/>
  <c r="I10" i="48"/>
  <c r="I11" i="48" s="1"/>
  <c r="J18" i="47"/>
  <c r="B18" i="47"/>
  <c r="K18" i="47" s="1"/>
  <c r="B17" i="47"/>
  <c r="K17" i="47" s="1"/>
  <c r="J7" i="47"/>
  <c r="B6" i="47"/>
  <c r="K6" i="47" s="1"/>
  <c r="B5" i="47"/>
  <c r="K5" i="47" s="1"/>
  <c r="I37" i="45"/>
  <c r="I38" i="45" s="1"/>
  <c r="B37" i="45"/>
  <c r="J37" i="45" s="1"/>
  <c r="I33" i="45"/>
  <c r="B32" i="45"/>
  <c r="I27" i="45"/>
  <c r="B27" i="45"/>
  <c r="J27" i="45" s="1"/>
  <c r="B16" i="45"/>
  <c r="J16" i="45" s="1"/>
  <c r="I15" i="45"/>
  <c r="J15" i="45"/>
  <c r="B5" i="45"/>
  <c r="B108" i="48" l="1"/>
  <c r="B33" i="45"/>
  <c r="J32" i="45"/>
  <c r="J20" i="48"/>
  <c r="B6" i="45"/>
  <c r="J5" i="45"/>
  <c r="I17" i="45"/>
  <c r="B38" i="45"/>
  <c r="I28" i="45"/>
  <c r="B17" i="45"/>
  <c r="J19" i="47"/>
  <c r="B29" i="47" s="1"/>
  <c r="B19" i="47"/>
  <c r="I36" i="48"/>
  <c r="B16" i="48"/>
  <c r="B109" i="48" s="1"/>
  <c r="J5" i="48"/>
  <c r="J10" i="48"/>
  <c r="B7" i="47"/>
  <c r="B28" i="45"/>
  <c r="I35" i="41"/>
  <c r="I36" i="41" s="1"/>
  <c r="B42" i="45" l="1"/>
  <c r="B110" i="48"/>
  <c r="B43" i="45"/>
  <c r="B30" i="47"/>
  <c r="B31" i="47" s="1"/>
  <c r="I15" i="41"/>
  <c r="I10" i="41"/>
  <c r="I25" i="41"/>
  <c r="B44" i="45" l="1"/>
  <c r="B33" i="36"/>
  <c r="B31" i="36"/>
  <c r="B34" i="36" l="1"/>
  <c r="I21" i="42"/>
  <c r="B25" i="42" s="1"/>
  <c r="I15" i="43" l="1"/>
  <c r="I20" i="43"/>
  <c r="I26" i="41" l="1"/>
  <c r="B49" i="43" l="1"/>
  <c r="B50" i="43" s="1"/>
  <c r="B45" i="43"/>
  <c r="B46" i="43" s="1"/>
  <c r="I81" i="43" l="1"/>
  <c r="I82" i="43" s="1"/>
  <c r="B81" i="43"/>
  <c r="I64" i="43"/>
  <c r="B64" i="43"/>
  <c r="J64" i="43" s="1"/>
  <c r="B63" i="43"/>
  <c r="B19" i="43"/>
  <c r="B20" i="43" s="1"/>
  <c r="B14" i="43"/>
  <c r="B15" i="43" s="1"/>
  <c r="J49" i="43"/>
  <c r="J45" i="43"/>
  <c r="B30" i="43"/>
  <c r="I25" i="43"/>
  <c r="I26" i="43" s="1"/>
  <c r="B25" i="43"/>
  <c r="J25" i="43" s="1"/>
  <c r="B24" i="43"/>
  <c r="B9" i="43"/>
  <c r="B5" i="43"/>
  <c r="B6" i="43" s="1"/>
  <c r="B20" i="42"/>
  <c r="B19" i="42"/>
  <c r="B30" i="41"/>
  <c r="B25" i="41"/>
  <c r="J25" i="41" s="1"/>
  <c r="B26" i="43" l="1"/>
  <c r="J9" i="43"/>
  <c r="B10" i="43"/>
  <c r="B108" i="43" s="1"/>
  <c r="I65" i="43"/>
  <c r="J5" i="43"/>
  <c r="B21" i="42"/>
  <c r="B26" i="42" s="1"/>
  <c r="B27" i="42" s="1"/>
  <c r="B31" i="41"/>
  <c r="J30" i="41"/>
  <c r="J30" i="43"/>
  <c r="B31" i="43"/>
  <c r="J14" i="43"/>
  <c r="J63" i="43"/>
  <c r="B65" i="43"/>
  <c r="J81" i="43"/>
  <c r="B82" i="43"/>
  <c r="J24" i="43"/>
  <c r="J19" i="43"/>
  <c r="B20" i="41"/>
  <c r="J20" i="41" s="1"/>
  <c r="B15" i="41"/>
  <c r="J15" i="41" s="1"/>
  <c r="B10" i="41"/>
  <c r="J10" i="41" s="1"/>
  <c r="I46" i="36"/>
  <c r="B45" i="36"/>
  <c r="B46" i="36" s="1"/>
  <c r="I33" i="36"/>
  <c r="I34" i="36" s="1"/>
  <c r="J33" i="36"/>
  <c r="J26" i="36"/>
  <c r="I13" i="36"/>
  <c r="I14" i="36" s="1"/>
  <c r="B13" i="36"/>
  <c r="B14" i="36" s="1"/>
  <c r="B49" i="36" l="1"/>
  <c r="J45" i="36"/>
  <c r="B50" i="36"/>
  <c r="J19" i="42"/>
  <c r="J13" i="36"/>
  <c r="J31" i="36"/>
  <c r="B21" i="41"/>
  <c r="B22" i="33"/>
  <c r="B51" i="36" l="1"/>
  <c r="J22" i="33"/>
  <c r="B25" i="33"/>
  <c r="I41" i="14"/>
  <c r="I42" i="14" s="1"/>
  <c r="B92" i="14" s="1"/>
  <c r="B41" i="14"/>
  <c r="B42" i="14" s="1"/>
  <c r="B93" i="14" s="1"/>
  <c r="B94" i="14" l="1"/>
  <c r="B119" i="33"/>
  <c r="B120" i="33" s="1"/>
  <c r="K41" i="14"/>
  <c r="K52" i="14"/>
  <c r="I31" i="43" l="1"/>
  <c r="B107" i="43" s="1"/>
  <c r="B109" i="43" l="1"/>
  <c r="B26" i="41"/>
  <c r="B16" i="41"/>
  <c r="B11" i="41"/>
  <c r="B36" i="41" l="1"/>
  <c r="B42" i="41" s="1"/>
  <c r="J35" i="41"/>
  <c r="I11" i="41"/>
  <c r="I16" i="41"/>
  <c r="I20" i="41"/>
  <c r="I21" i="41" s="1"/>
  <c r="B41" i="41" l="1"/>
  <c r="B43" i="41" l="1"/>
</calcChain>
</file>

<file path=xl/sharedStrings.xml><?xml version="1.0" encoding="utf-8"?>
<sst xmlns="http://schemas.openxmlformats.org/spreadsheetml/2006/main" count="1447" uniqueCount="323">
  <si>
    <t>Pris</t>
  </si>
  <si>
    <t>Enhed</t>
  </si>
  <si>
    <t>Anlæg</t>
  </si>
  <si>
    <t>Kapacitet</t>
  </si>
  <si>
    <t>Antal</t>
  </si>
  <si>
    <t>Miljøeffekt</t>
  </si>
  <si>
    <t>Levetid</t>
  </si>
  <si>
    <t>Miljøeffekt pris</t>
  </si>
  <si>
    <t>Mælkemåler</t>
  </si>
  <si>
    <t>Måleudstyr</t>
  </si>
  <si>
    <t>Samlet tilskudsgrundlag</t>
  </si>
  <si>
    <t>Sum af tilskudsgrundlag</t>
  </si>
  <si>
    <t>Væksthus</t>
  </si>
  <si>
    <t>LED-armatur</t>
  </si>
  <si>
    <t xml:space="preserve">Varmepumpe </t>
  </si>
  <si>
    <t>Gødningsblander</t>
  </si>
  <si>
    <t>Redskab</t>
  </si>
  <si>
    <t>Løsning</t>
  </si>
  <si>
    <t>Maskine</t>
  </si>
  <si>
    <t>Krybbe</t>
  </si>
  <si>
    <t>Total pris</t>
  </si>
  <si>
    <t>Pris per enhed</t>
  </si>
  <si>
    <t>Total Miljøeffekt</t>
  </si>
  <si>
    <t>Sum af miljøeffekt</t>
  </si>
  <si>
    <t>Teknologispecifik OE</t>
  </si>
  <si>
    <t>Række</t>
  </si>
  <si>
    <t>Klimacomputer</t>
  </si>
  <si>
    <t>Bemærk</t>
  </si>
  <si>
    <t>Kraftfoderautomat (valgfri)</t>
  </si>
  <si>
    <t>Element (obligatoriske og valgfrie)</t>
  </si>
  <si>
    <t>Element</t>
  </si>
  <si>
    <t xml:space="preserve">Element </t>
  </si>
  <si>
    <t>Højisolerende bygningselementer til isolering af fritliggende væksthuses nordvendte væg (hele væggen)</t>
  </si>
  <si>
    <t>Varmepumpe med en effektivitet større end 4,0 SCOP</t>
  </si>
  <si>
    <t>Avanceret gødningsblander med integreret kontrolenhed og software</t>
  </si>
  <si>
    <t>Traktordrevent sideforskudt udstyr til jordbearbejdning eller ukrudtbekæmpelse i rækker af frugt og bær, 1-sidet</t>
  </si>
  <si>
    <t>Traktordrevent sideforskudt udstyr til jordbearbejdning eller ukrudtbekæmpelse i rækker af frugt og bær, 2-sidet</t>
  </si>
  <si>
    <t xml:space="preserve">Helårstunnel, sæsontunnel eller plastvæksthus </t>
  </si>
  <si>
    <t>2.1 Gyllekøling m. linespil - slagtesvin</t>
  </si>
  <si>
    <t>2.2 Gyllekøling m. linespil - søer og smågrise</t>
  </si>
  <si>
    <t>2.3 Gyllekøling m. rørudslusning - slagtesvin</t>
  </si>
  <si>
    <t>2.4 Gyllekøling m. rørudslusning - søer og smågrise</t>
  </si>
  <si>
    <t>Luftrensningsanlæg</t>
  </si>
  <si>
    <t>2.9 Kemisk luftrenser (syre) - smågrise og diegivende søer</t>
  </si>
  <si>
    <t>2.10 Kemisk luftrenser (syre) - drægtige søer</t>
  </si>
  <si>
    <t>2.11 Biologisk luftrenser - slagtesvin</t>
  </si>
  <si>
    <t>2.12 Biologisk luftrenser - smågrise og diegivende søer</t>
  </si>
  <si>
    <t>2.13 Biologisk luftrenser - drægtige søer</t>
  </si>
  <si>
    <t>2.8 Kemisk luftrenser (syre) - slagtesvin</t>
  </si>
  <si>
    <t>Ventilationskanal til punktudsugning, luftrensnings-anlæg med ét trin med syreopløsning</t>
  </si>
  <si>
    <t>m diameter gylletank</t>
  </si>
  <si>
    <t>Mælkemålere til malkestalde og -karuseller</t>
  </si>
  <si>
    <t>Låge</t>
  </si>
  <si>
    <t>Boks</t>
  </si>
  <si>
    <t>Udstyr til måling af mælkens indhold af fedt, protein eller urea.</t>
  </si>
  <si>
    <t>Transportredskab</t>
  </si>
  <si>
    <t>Separationslåger med ID-identifikation og software (valgfri)</t>
  </si>
  <si>
    <t>Selektions- eller separationsboks, 2-vejs (valgfri)</t>
  </si>
  <si>
    <t>Selektions- eller separationsboks, 3-vejs (valgfri)</t>
  </si>
  <si>
    <t>Drøvtygnings- og aktivitetsmåler med halstranspondere, antenne og software</t>
  </si>
  <si>
    <t>rem</t>
  </si>
  <si>
    <t>Syretank, pullerter, nødbruser, PLC-styring inkl. software, målestation, pumpepakke, omrørepakke, kabelpakke og følere for lagertank</t>
  </si>
  <si>
    <t>Robotskraber</t>
  </si>
  <si>
    <t>Gødningsskraber</t>
  </si>
  <si>
    <t>Gylleforsuringsanlæg</t>
  </si>
  <si>
    <t>Hængebanevognanlæg</t>
  </si>
  <si>
    <t>påslag</t>
  </si>
  <si>
    <t>Robot</t>
  </si>
  <si>
    <t>Gødningsbånd, tværgødningsbånd eller snegl, gødningsskraber - startpris</t>
  </si>
  <si>
    <t>Gødningsbånd, tværgødningsbånd eller snegl, gødningsskraber - arealpris</t>
  </si>
  <si>
    <t>Gylletank (uden overdækning)</t>
  </si>
  <si>
    <t>Fortank med pumpe og rørføring til gylletank (valgfri)</t>
  </si>
  <si>
    <t>Frekvensreguleriende eller jævnstrømsventilationsmotorer inkl. vinger</t>
  </si>
  <si>
    <t>LED-armaturer, inkl. LED-pærer og LED-rør (Løsning A) eller Fjernelse af kondensatoren til fasekompensering og glimttænder, LED-rør (Løsning B) - startpris</t>
  </si>
  <si>
    <t>LED-armaturer, inkl. LED-pærer og LED-rør (Løsning A) eller Fjernelse af kondensatoren til fasekompensering og glimttænder, LED-rør (Løsning B) - arealpris</t>
  </si>
  <si>
    <t>Varmerør i form af ribberør, deltarør eller sorte rør, regulerbar ciruklationspumpe</t>
  </si>
  <si>
    <t>Varmevekslerunits, ventilatorer, ventilationsrør, udstyr til at føre indblæsningsluften op mod kip, interne luftfordelingsventilatorer til ophæng</t>
  </si>
  <si>
    <t>5.7 Gastæt opbevaring af foderemner</t>
  </si>
  <si>
    <t>Gastæt kornsilo inkl. fundament, styringstavle, snegle til transport</t>
  </si>
  <si>
    <t>m bomstørrelse</t>
  </si>
  <si>
    <t>Hængebanevognanlæg med egen blander</t>
  </si>
  <si>
    <t>Anlæg med fuldfoderrobot og indbygget blander</t>
  </si>
  <si>
    <t>Foderkrybbe (valgfri)</t>
  </si>
  <si>
    <t>Terminal til styring af sprøjten (valgfri)</t>
  </si>
  <si>
    <t>ha</t>
  </si>
  <si>
    <t>Terminal</t>
  </si>
  <si>
    <t>Komplet båndsprøjte med én dyse monteret lodret over rækken eller med to dyser som er skråtstillet fra hver sin side af rækken</t>
  </si>
  <si>
    <t>Terminal til styring af sprøjte og sideværtsstyring (valgfri)</t>
  </si>
  <si>
    <t>Sprøjteafskærmning (valgfri)</t>
  </si>
  <si>
    <t>Udstyr</t>
  </si>
  <si>
    <t>Række sprøjteafskærmning</t>
  </si>
  <si>
    <t>Terminal til styring af radrensere (valgfri)</t>
  </si>
  <si>
    <t>m arbejdsbredde</t>
  </si>
  <si>
    <t>Traktormonteret redskab med hurtigt roterende PTO-drevne elementer til at trække og blotlægge udløbere og jordstængler fra ukrudt ud af jorden</t>
  </si>
  <si>
    <t>Tank til gas (valgfri) - startpris</t>
  </si>
  <si>
    <t>Tank til gas (valgfri) - kilopris</t>
  </si>
  <si>
    <t>kg tank</t>
  </si>
  <si>
    <t>Tank</t>
  </si>
  <si>
    <t>Mekanisk ukrudtsrenser og udstyr til hypning af kammene, stængelknuser - rækkepris</t>
  </si>
  <si>
    <t>Stk udstyr</t>
  </si>
  <si>
    <t>Indsatsområde 8: Reducere pesticidforbruget i gartneri</t>
  </si>
  <si>
    <t>Sensorer, styringsenhed</t>
  </si>
  <si>
    <t>Tunnelsprøjte med recirkulering af sprøjtevæske</t>
  </si>
  <si>
    <t>Klimastation med sensorer</t>
  </si>
  <si>
    <t>Klimastation</t>
  </si>
  <si>
    <t>Kølerum med kølelagring med kontrolleret atmosfære</t>
  </si>
  <si>
    <t>Lagringskasse med låg til CA-lagring</t>
  </si>
  <si>
    <t>Analysator</t>
  </si>
  <si>
    <t>Lagringskasse</t>
  </si>
  <si>
    <t>Indsatsområde 9: Reducere energiforbruget i gartneri</t>
  </si>
  <si>
    <t>Indsatsområde 7: Reducere pesticidforbruget i kartoffelavl</t>
  </si>
  <si>
    <t>Indsatsområde 6: Reducere pesticidforbruget i planteavl</t>
  </si>
  <si>
    <t>Indsatsområde 5: Reducere energiforbruget i stalde til æglæggende høns og fjerkræstalde</t>
  </si>
  <si>
    <t>Indsatsområde 3: Reducere ammoniakudledning fra kvægstalde</t>
  </si>
  <si>
    <t>Indsatsområde 2: Reducere ammoniakudledning fra svinestalde</t>
  </si>
  <si>
    <t>Højisolerende transparent dækkemateriale til isolering af fritliggende væksthuses nordvæg, tag i nord og én eller begge gavle.</t>
  </si>
  <si>
    <t>Klimacomputer med relevant software og sensorer, centralt installeret hovedstation med software der kan styre flere klimacomputere</t>
  </si>
  <si>
    <t>LED armaturer, inklusiv LED rør.</t>
  </si>
  <si>
    <t>Et isoleringsgardin, et skyggegardin, gardinstyring (snoretræk og trækmotorer)</t>
  </si>
  <si>
    <t>Indsatsområde 10: Reducere næringsstofforbruget i gartneri</t>
  </si>
  <si>
    <t>Gødningskar (valgfri)</t>
  </si>
  <si>
    <t>Opsamlingstank, m3 tankpris</t>
  </si>
  <si>
    <t>Gødningskar</t>
  </si>
  <si>
    <t>Gødningsudlægger til separat nedfældning af gødningen med skiveskær eller tænder, såmaskine/udstyr til såning - startpris</t>
  </si>
  <si>
    <t>Gødningsudlægger til separat nedfældning af gødningen med skiveskær eller tænder, såmaskine/udstyr til såning - arbejdsbreddepris</t>
  </si>
  <si>
    <r>
      <t>m</t>
    </r>
    <r>
      <rPr>
        <vertAlign val="superscript"/>
        <sz val="9"/>
        <color theme="1"/>
        <rFont val="EYInterstate Light"/>
      </rPr>
      <t>3</t>
    </r>
    <r>
      <rPr>
        <sz val="9"/>
        <color theme="1"/>
        <rFont val="EYInterstate Light"/>
      </rPr>
      <t xml:space="preserve"> silo</t>
    </r>
  </si>
  <si>
    <r>
      <t>m</t>
    </r>
    <r>
      <rPr>
        <vertAlign val="superscript"/>
        <sz val="9"/>
        <color theme="1"/>
        <rFont val="EYInterstate Light"/>
      </rPr>
      <t>3</t>
    </r>
    <r>
      <rPr>
        <sz val="9"/>
        <color theme="1"/>
        <rFont val="EYInterstate Light"/>
      </rPr>
      <t xml:space="preserve"> silokapacitet</t>
    </r>
  </si>
  <si>
    <r>
      <t>m</t>
    </r>
    <r>
      <rPr>
        <vertAlign val="superscript"/>
        <sz val="9"/>
        <color theme="1"/>
        <rFont val="EYInterstate Light"/>
      </rPr>
      <t>3</t>
    </r>
    <r>
      <rPr>
        <sz val="9"/>
        <color theme="1"/>
        <rFont val="EYInterstate Light"/>
      </rPr>
      <t xml:space="preserve"> tank</t>
    </r>
  </si>
  <si>
    <r>
      <t>m</t>
    </r>
    <r>
      <rPr>
        <vertAlign val="superscript"/>
        <sz val="9"/>
        <color theme="1"/>
        <rFont val="EYInterstate Light"/>
      </rPr>
      <t>2</t>
    </r>
    <r>
      <rPr>
        <sz val="9"/>
        <color theme="1"/>
        <rFont val="EYInterstate Light"/>
      </rPr>
      <t xml:space="preserve"> areal gummimåtte</t>
    </r>
  </si>
  <si>
    <r>
      <t>m</t>
    </r>
    <r>
      <rPr>
        <vertAlign val="superscript"/>
        <sz val="9"/>
        <color theme="1"/>
        <rFont val="EYInterstate Light"/>
      </rPr>
      <t>2</t>
    </r>
    <r>
      <rPr>
        <sz val="9"/>
        <color theme="1"/>
        <rFont val="EYInterstate Light"/>
      </rPr>
      <t xml:space="preserve"> væksthusareal</t>
    </r>
  </si>
  <si>
    <t>Luftudstyr - løsning</t>
  </si>
  <si>
    <t>Luftudstyr - bombreddepris</t>
  </si>
  <si>
    <t>m bombredde</t>
  </si>
  <si>
    <t>2.14 Punktudsugning m. luftrensning – konventionel stald, slagtesvin</t>
  </si>
  <si>
    <t>2.15 Punktudsugning m. luftrensning - intelligent konceptstald, slagtesvin</t>
  </si>
  <si>
    <t>3.1 Fasefodring efter mælkemængde - malkekvæg</t>
  </si>
  <si>
    <t>3.2 Fasefodring efter mælkens sammensætning - malkekvæg</t>
  </si>
  <si>
    <t>4.1 Gødningsbånd - hønsestalde</t>
  </si>
  <si>
    <t>4.2 Gødningsbånd - opdrætsstalde</t>
  </si>
  <si>
    <t>4.3 Gylletank - hønsestalde</t>
  </si>
  <si>
    <t>4.4 Gylletank - opdrætsstalde</t>
  </si>
  <si>
    <t xml:space="preserve">5.3 LED-lys - opdrætsstalde hønsestalde og konventionelle slagtekyllingestalde </t>
  </si>
  <si>
    <t>5.5 Opvarmning - fjerkræsstald</t>
  </si>
  <si>
    <t>5.6 Varmeveksler - slagtekyllingestalde og opdrætsstalde</t>
  </si>
  <si>
    <t>9.1 Gardiner til isolering - væksthus</t>
  </si>
  <si>
    <t>9.2 Højisolerende dækkemateriale - væksthus</t>
  </si>
  <si>
    <t xml:space="preserve">9.3 Højisolerende to- eller flerlags dækkemateriale - væksthus </t>
  </si>
  <si>
    <t>9.4 Klimacomputer - væksthus</t>
  </si>
  <si>
    <t>10.1 Gødningsblander og gødningscomputer - grøntsager, krydderurter, bær og potteplanter i væksthus (glashus, plasthus eller tunnel)</t>
  </si>
  <si>
    <r>
      <t>10</t>
    </r>
    <r>
      <rPr>
        <b/>
        <sz val="16"/>
        <rFont val="Calibri"/>
        <family val="2"/>
        <scheme val="minor"/>
      </rPr>
      <t>.2 Gødningsblander og gødningscomputer - udplantningsplanter og planteskolekulturer i væksthus (glashus, plasthus eller tunnel) eller på containerplads</t>
    </r>
  </si>
  <si>
    <t>10.3 Gødningsudlægger med såning</t>
  </si>
  <si>
    <t>5.2 Lavenergiventilation - hønsestalde og økologiske slagtekyllingestalde</t>
  </si>
  <si>
    <t>5.4 LED-lys - økologiske slagtekyllingestalde</t>
  </si>
  <si>
    <t>Indsatsområde 1: Reducere ammoniakudledning fra gylletanke</t>
  </si>
  <si>
    <t>1.1 Teltoverdækning</t>
  </si>
  <si>
    <t>teltoverdækning</t>
  </si>
  <si>
    <t>- Teltoverdækning med åbninger for adgang og udluftning af gylletanken, Centermast.</t>
  </si>
  <si>
    <t>Gyllekøleslanger, varmepumpe, buffertank/akkumuleringstank, energimåler/datalogger, timetæller</t>
  </si>
  <si>
    <t>2.5 Kemisk luftrenser (syre + base) - slagtesvin</t>
  </si>
  <si>
    <t>2.6 Kemisk luftrenser (syre + base) - smågrise og diegivende søer</t>
  </si>
  <si>
    <t>2.7 Kemisk luftrenser (syre + base) - drægtige søer</t>
  </si>
  <si>
    <t>Luftrensingsanlæg med to trin, luftkanal, betonplatform, tilslutning til vand, rørsystem til afledning af spildevand</t>
  </si>
  <si>
    <t>Luftrensningsanlæg med ét trin med syreopløsning, luftkanal, betonplatform, tilslutning til vand, rørsystem til afledning af spildevand</t>
  </si>
  <si>
    <t>Luftrensningsanlæg med ét trin med syreopløsning,luftkanal, betonplatform, tilslutning til vand, rørsystem til afledning af spildevand</t>
  </si>
  <si>
    <t>Luftrensningsanlæg, luftkanal, rørsystem til afledning af spildevand, vandtilslutning</t>
  </si>
  <si>
    <t>Luftrensingsanlæg med to trin, luftkanal, rørsystem til afledning af spildevand, vandtilslutning</t>
  </si>
  <si>
    <t>Ventilationskanal, luftrensnings-anlæg med ét trin syreopløsning</t>
  </si>
  <si>
    <t>2.16 Gylleforsuring - slagtesvin</t>
  </si>
  <si>
    <t>Syretank, pullerter, nødbruser, processtank, PLC styring (inkl. software), målestation for procestank, pumpe og omrørepakke, teknikbrønd med ventiler, kabelpakke og føler(e) for lagertank inkl. alarm</t>
  </si>
  <si>
    <t>Separationsanlæg i container, pumpepakke for procestank, kabelpakke, PLC styring (valgfri)</t>
  </si>
  <si>
    <t>3.4 Fasefodring m. kraftfoder til malkerobotter - malkekvæg</t>
  </si>
  <si>
    <t>3.5 Fasefodring m. kraftfoder til foderautomater - malkekvæg</t>
  </si>
  <si>
    <t>3.6 Overvågningsremme til malkekvæg</t>
  </si>
  <si>
    <t>3.7 Vomboluser til overvågning af malkekvæg</t>
  </si>
  <si>
    <t>m3 påslag</t>
  </si>
  <si>
    <t>m3 foderblander</t>
  </si>
  <si>
    <t>påslag til ensilage</t>
  </si>
  <si>
    <t>robot</t>
  </si>
  <si>
    <t>3.11 Gylleforsuring - malkekvæg og slagtekalve</t>
  </si>
  <si>
    <t>3.12 Etablering af gummigulv</t>
  </si>
  <si>
    <t>Stationær gødningsskraber (valgfri)</t>
  </si>
  <si>
    <t>Opstart og indlægning af rute for robotten (valgfri)</t>
  </si>
  <si>
    <t>Gummimåtter uden spalteåbninger med hældning mod ajleafløb</t>
  </si>
  <si>
    <t>Indsatsområde 4: Reducere ammoniakudledningen fra fjerkræstalde</t>
  </si>
  <si>
    <r>
      <t>m</t>
    </r>
    <r>
      <rPr>
        <vertAlign val="superscript"/>
        <sz val="9"/>
        <color theme="1"/>
        <rFont val="EYInterstate Light"/>
      </rPr>
      <t>2</t>
    </r>
    <r>
      <rPr>
        <sz val="9"/>
        <color theme="1"/>
        <rFont val="EYInterstate Light"/>
      </rPr>
      <t xml:space="preserve"> gulvareal</t>
    </r>
  </si>
  <si>
    <t>Gyllekøleslanger, varmepumpe,  buffertank/akkumuleringstank, Energimåler/datalogger, timetæller</t>
  </si>
  <si>
    <t>Kraftfodersilo</t>
  </si>
  <si>
    <t>vombolus</t>
  </si>
  <si>
    <t>3.8 Hængebanevogn</t>
  </si>
  <si>
    <t>Påslag til ensilage og tørre fodervarer (valgfri) - startpris</t>
  </si>
  <si>
    <t>Påslag til ensilage og tørre fodervarer (valgfri) - arealpris</t>
  </si>
  <si>
    <t xml:space="preserve">Hængebanevognanlæg </t>
  </si>
  <si>
    <t>Stationær foderblander</t>
  </si>
  <si>
    <t>Sprøjteudstyr</t>
  </si>
  <si>
    <t>Elektronisk styring af pletsprøjtning på sektions-, forstøver- eller dyseniveau, inkl. ventiler, slanger og rør - bomstørrelsespris</t>
  </si>
  <si>
    <t>Elektronisk styring af pletsprøjtning på sektions-, forstøver- eller dyseniveau, inkl. ventiler, slanger og rør - startpris</t>
  </si>
  <si>
    <t>GNSS modtager og antenne (valgfri)</t>
  </si>
  <si>
    <t xml:space="preserve">Fronttank, dobbelt dyselinje, dyseholdere, ventiler, slanger og rør, dyse- eller forstøveranordninger, samt til licens/åbning/opdatering af software </t>
  </si>
  <si>
    <t>6.4 Kameraer til kortlægning af ukrudt</t>
  </si>
  <si>
    <t>Kameraer som kan artsgenkende og monitorere områder af ukrudtsarter, ramme og beslag for montering på køretøj</t>
  </si>
  <si>
    <t>6.5 Aftale om kortlægning af ukrudt</t>
  </si>
  <si>
    <t>Aftale</t>
  </si>
  <si>
    <t>6.6 Båndsprøjtningsudstyr til marksprøjte</t>
  </si>
  <si>
    <t>6.7 Komplet båndsprøjte</t>
  </si>
  <si>
    <t>Udstyr for aktiv sideværtsstyring eller hjulstyring af marksprøjte, RTK-GNSS modtager og antenne eller kameraudstyr, mekaniske/hydrauliske tilpasninger</t>
  </si>
  <si>
    <t>Udstyr for aktiv sideværts-styring samt RTK-GNSS modtager og antenne eller kameraudstyr (valgfri)</t>
  </si>
  <si>
    <t>Sprøjte</t>
  </si>
  <si>
    <t>6.8 Sensorbaseret ukrudtssprøjte (grøn vegetation)</t>
  </si>
  <si>
    <t>Sensorer, elektronisk styring af sensorbaseret pletsprøjtning på sektions-, forstøver- eller dyseniveau, ventiler, slanger, rør, elektronik, software</t>
  </si>
  <si>
    <t>6.9 Førerløs såning og ukrudtsbekæmpelse mellem afgrøderækker</t>
  </si>
  <si>
    <t>Førerløst køretøj</t>
  </si>
  <si>
    <t>6.10 Robotbaseret ukrudtslugning i afgrøderækker</t>
  </si>
  <si>
    <t>Selvkørende robot med påmonteret/integreret RTK-GNSS, ukrudtsbekæmpende elementer, udstyr til såning, software - startpris</t>
  </si>
  <si>
    <t>Selvkørende robot med påmonteret/integreret RTK-GNSS, ukrudtsbekæmpende elementer, udstyr til såning, software - rækkepris</t>
  </si>
  <si>
    <t>Traktormonteret lugerobot med påmonterede kameraer eller GNSS, ukrudtsbekæmpende elementer, software - startpris</t>
  </si>
  <si>
    <t>Traktormonteret lugerobot med påmonterede kameraer eller GNSS, ukrudtsbekæmpende elementer, software - rækkepris</t>
  </si>
  <si>
    <t>6.11 Mikro-pletsprøjtning</t>
  </si>
  <si>
    <t>Komplet maskine</t>
  </si>
  <si>
    <t>Software</t>
  </si>
  <si>
    <t xml:space="preserve">6.12 Kornradrenser </t>
  </si>
  <si>
    <t>GNSS eller kameraudstyr</t>
  </si>
  <si>
    <t>Trepunktsophængt eller halvbugseret radrenser med hydraulisk sideforskydning og afgrødespecifikke renseelementer</t>
  </si>
  <si>
    <t xml:space="preserve">6.13 Radrenser </t>
  </si>
  <si>
    <t>6.14 Optrækning og blotlægning af rodukrudt</t>
  </si>
  <si>
    <t>7.1 To-rækket topknuser/aftopper og toptrækker kombineret med rodoverskæring</t>
  </si>
  <si>
    <t>To-rækket topknuser eller aftopper med toptrækkermaskine og rodoverskæring.</t>
  </si>
  <si>
    <t>Fire-rækket topknuser eller aftopper med toptrækkermaskine og rodoverskæring</t>
  </si>
  <si>
    <t xml:space="preserve">7.2 Fire-rækket topknuser/aftopper og toptrækker kombineret med rodoverskæring </t>
  </si>
  <si>
    <t xml:space="preserve">7.3 Stængelknusning kombineret med tildækning </t>
  </si>
  <si>
    <t>Stængelknuser med udstyr for tildækning af resterende kartoffeltop.</t>
  </si>
  <si>
    <t>7.4 Fire-rækket aftopper/topknuser og fladebrænder</t>
  </si>
  <si>
    <t>Fire-rækket aftopper/topknuser og fladebrænder.</t>
  </si>
  <si>
    <t>7.5 Seks-rækket aftopper/topknuser og fladebrænder</t>
  </si>
  <si>
    <t>Seks-rækket aftopper/topknuser og fladebrænder</t>
  </si>
  <si>
    <t>7.6 Kartoffelradrenser</t>
  </si>
  <si>
    <t>RTK-GNSS/kameraudstyr samt terminal og software (valgfri)</t>
  </si>
  <si>
    <t>7.7 Kartoffelradrenser med variabel ramme</t>
  </si>
  <si>
    <t>Kartoffel-radrenser med renseelementer, der er enkeltvis svingbare og har påmonterede værktøjer til mekanisk bekæmpelse af ukrudt - startpris</t>
  </si>
  <si>
    <t>Kartoffel-radrenser med renseelementer, der har påmonterede værktøjer til mekanisk bekæmpelse af ukrudt - startpris</t>
  </si>
  <si>
    <t>Kartoffel-radrenser med renseelementer, der har påmonterede værktøjer til mekanisk bekæmpelse af ukrudt - rækkepris</t>
  </si>
  <si>
    <t>Kartoffel-radrenser med renseelementer, der er enkeltvis svingbare og har påmonterede værktøjer til mekanisk bekæmpelse af ukrudt - rækkepris</t>
  </si>
  <si>
    <t>7.8 Ukrudtsrensning og vækststandsning</t>
  </si>
  <si>
    <t>3.9 Hængebanevogn/foderbånd og stationær foderblander</t>
  </si>
  <si>
    <t>3.10 Foderrobot</t>
  </si>
  <si>
    <t>8.1 Enkelt-rækket markise over frugt og bær</t>
  </si>
  <si>
    <t>8.2 Fler-rækket markise over frugt og bær</t>
  </si>
  <si>
    <t>Pæle og wirer til at holde markisen (regntaget), markiser (regntag) bestående af gennemsigtigt hvidt plast eller presenning.</t>
  </si>
  <si>
    <t>8.3 Tunneler eller plasthus - bær</t>
  </si>
  <si>
    <t>8.4 Tunneler eller plasthus - grøntsager</t>
  </si>
  <si>
    <t>8.5 Lugerobot til ukrudtsbekæmpelse</t>
  </si>
  <si>
    <t>Selvkørende eller traktormonteret lugerobot med påmonterede kamera(er) eller GNSS, ukrudtsbekæmpende elementer, software - startpris</t>
  </si>
  <si>
    <t>Selvkørende eller traktormonteret lugerobot med påmonterede kamera(er) eller GNSS, ukrudtsbekæmpende elementer, software - rækkepris</t>
  </si>
  <si>
    <t>8.6 Sensorbaseret udstyr til sprøjte</t>
  </si>
  <si>
    <t>8.7 Udstyr til sensorafblænding af dyser på tågesprøjter - frugt, bær, og planteskoleplanter</t>
  </si>
  <si>
    <t>8.9 Enkelt-sidet maskine til mekanisk ukrudtsbekæmpelse - frugt og bær</t>
  </si>
  <si>
    <t>8.8 Tunnelsprøjte med recirkulering</t>
  </si>
  <si>
    <t>Traktordrevent sideforskudt udstyr til jordbearbejdning eller mekanisk ukrudtsbekæmpelse</t>
  </si>
  <si>
    <t>8.10 To-sidet maskine til mekanisk ukrudtsbekæmpelse - frugt og bær</t>
  </si>
  <si>
    <t>To-sidet maskine, med én type udstyr: Traktordrevent sideforskudt udstyr til jordbearbejdning eller mekanisk ukrudtsbekæmpelse</t>
  </si>
  <si>
    <t>8.11 Enkelt-sidet maskine til mekanisk ukrudtsbekæmpelse - planteskoleplanter</t>
  </si>
  <si>
    <t>8.12 To-sidet maskine til mekanisk ukrudtsbekæmpelse - planteskoleplanter</t>
  </si>
  <si>
    <t>8.13 Klimastation til varsling af sygdomme og skadedyr - grøntsager</t>
  </si>
  <si>
    <t>Softwareadgang i 3 år (valgfri)</t>
  </si>
  <si>
    <t>8.14 Klimastation til varsling af sygdomme og skadedyr - frugt og bær</t>
  </si>
  <si>
    <t>8.15 Klimastation til varsling af sygdomme og skadedyr - planteskoleplanter</t>
  </si>
  <si>
    <t>8.16 Kølerum med kontrolleret atmosfære - grøntsager</t>
  </si>
  <si>
    <t>8.17 Kølerum med kontrolleret atmosfære - frugt og bær</t>
  </si>
  <si>
    <t>8.18 CA-lagringskasser - grøntsager</t>
  </si>
  <si>
    <t>O2/CO2 analysator til lagerovervågning (valgfrit)</t>
  </si>
  <si>
    <t>Nye højtryksnatriumlampertyper med elektronisk styring, inklusive armaturer</t>
  </si>
  <si>
    <t>Ansøgningens prioriteringsscore</t>
  </si>
  <si>
    <t>6.15 Luftudstyr på sprøjtebomme</t>
  </si>
  <si>
    <t>8.19 CA-lagringskasser - frugt og bær</t>
  </si>
  <si>
    <t>3.3 Fasefodring m. kraftfoder til krybber - malkekvæg</t>
  </si>
  <si>
    <t>5.1 Lavenergiventilation - opdrætsstalde og konventionelle slagtekyllingestalde</t>
  </si>
  <si>
    <t>9.7 Varmepumpe til opvarmning - væksthus</t>
  </si>
  <si>
    <t>9.6 Elektroniske højtryks-natriumlamper (belysning) - væksthus</t>
  </si>
  <si>
    <t>9.5 LED-belysning - væksthus</t>
  </si>
  <si>
    <t>6.1 Udstyr til styring af sektions- eller dyseafblænding i kombination med pletsprøjtning</t>
  </si>
  <si>
    <t>6.2 Injektionssprøjteudstyr til sektions- eller dyseafblænding i kombination med pletsprøjtning og gradueret tildeling</t>
  </si>
  <si>
    <t>6.3 Fronttanksudstyr til sektions- eller dyseafblænding i kombination med pletsprøjtning og gradueret tildeling</t>
  </si>
  <si>
    <t>Stald</t>
  </si>
  <si>
    <t>Varmeveksler</t>
  </si>
  <si>
    <t>Kølerum</t>
  </si>
  <si>
    <t>Software til behandling af den visionsbaserede information (valgfri)</t>
  </si>
  <si>
    <t>Komplet maskine for mikro-pletsprøjtning med trepunktsophængt redskabsramme + software</t>
  </si>
  <si>
    <t>Gødningsblander + tank</t>
  </si>
  <si>
    <t>Avanceret gødningsblander med integreret kontrolenhed og software, samt opsamlingstank</t>
  </si>
  <si>
    <t>kraftfoderautomat</t>
  </si>
  <si>
    <t>Simpel injektionssprøjteudstyr (valgfri)</t>
  </si>
  <si>
    <t>Femårig aftale om billedtagning ved droneoverflyvning/overkørsel samt databehandling og produktion af ukrudtskort</t>
  </si>
  <si>
    <t>Femårig aftale om billedtagning ved droneoverflyvning/overkørsel samt databehandling og produktion af ukrudtskort - arealpris pr. ha</t>
  </si>
  <si>
    <t>Trepunktsophængt eller halvbugseret radrenser med hydraulisk sideforskydning og afgrødespecifikke renseelementer - pris pr. m arbejdsbredde</t>
  </si>
  <si>
    <t>Trepunktsophængt eller halvbugseret radrenser med hydraulisk sideforskydning og afgrødespecifikke renseelementer - pris pr. udstyr</t>
  </si>
  <si>
    <t>6.16 Destruktion af ukrudtsfrø</t>
  </si>
  <si>
    <t>6.17 Høst af ukrudtsfrø</t>
  </si>
  <si>
    <t>2 ukrudtsknusere i side-by-side-arrangement, magnetbakke</t>
  </si>
  <si>
    <t>Bugseret ukrudtshøster</t>
  </si>
  <si>
    <t>3.13 Øremærketranspondere til overvågning af mælkekvæg</t>
  </si>
  <si>
    <t>Drøvtygnings- og aktivitetsmåler med øremærketranspondere, antenne og software</t>
  </si>
  <si>
    <t>Kemisk luftrenser i kombination med montering af separationsstrimler og gødningsrobot</t>
  </si>
  <si>
    <t>koplads</t>
  </si>
  <si>
    <t>Ekstra fronttank (valgfri)</t>
  </si>
  <si>
    <t>Ekstra dyselinje (valgfri)</t>
  </si>
  <si>
    <t>Ekstra algoritmer (valgfri)</t>
  </si>
  <si>
    <t>afgrøde</t>
  </si>
  <si>
    <t>fronttank</t>
  </si>
  <si>
    <t>dyselinje</t>
  </si>
  <si>
    <t>2.17 Gylleforsuring - smågrise og diegivende søer</t>
  </si>
  <si>
    <t>2.18 Kemisk luftrenser (syre+biologisk) - slagtesvin</t>
  </si>
  <si>
    <t>m3 kapacitet</t>
  </si>
  <si>
    <t>Luftrensingsanlæg med to trin, luftkanal, betonplatform, rørsystem til afledning af spildevand - startpris</t>
  </si>
  <si>
    <t>Luftrensingsanlæg med to trin, luftkanal, betonplatform, rørsystem til afledning af spildevand - pris pr. m3 kapacitet</t>
  </si>
  <si>
    <t>Elektronisk styring af on/off flow på sektions- eller dyseniveau, ventiler, slanger, rør, GPS modtager og antenne, software på terminal</t>
  </si>
  <si>
    <t>3.14. Luftrensning i kombination med montering af separationsstrimler i gulvspalter og gødningsrobot</t>
  </si>
  <si>
    <t>Terminal (valgfri)</t>
  </si>
  <si>
    <t>2.19 Kemisk luftrenser (syre+biologisk) - smågrise og diegivende søer</t>
  </si>
  <si>
    <t>2.20 Kemisk luftrenser (syre+biologisk) - drægtige søer</t>
  </si>
  <si>
    <t>8.20 Tunneler eller plasthus - planteskoleplanter og prydplanter</t>
  </si>
  <si>
    <t>ha tunnelareal</t>
  </si>
  <si>
    <t>Vombolus</t>
  </si>
  <si>
    <t>kvægbesætning</t>
  </si>
  <si>
    <t>Kvægbesætning (antenner og 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</si>
</sst>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k_r_._-;\-* #,##0.00\ _k_r_._-;_-* &quot;-&quot;??\ _k_r_._-;_-@_-"/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-* #,##0.0000\ _k_r_._-;\-* #,##0.0000\ _k_r_._-;_-* &quot;-&quot;??\ _k_r_._-;_-@_-"/>
    <numFmt numFmtId="167" formatCode="_-* #,##0\ _k_r_._-;\-* #,##0\ _k_r_._-;_-* &quot;-&quot;??\ _k_r_._-;_-@_-"/>
    <numFmt numFmtId="168" formatCode="#,##0.0000"/>
    <numFmt numFmtId="169" formatCode="0.0000"/>
    <numFmt numFmtId="170" formatCode="_-* #,##0.000000\ _k_r_._-;\-* #,##0.000000\ _k_r_._-;_-* &quot;-&quot;??\ _k_r_.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EYInterstate Light"/>
    </font>
    <font>
      <b/>
      <sz val="9"/>
      <color theme="1"/>
      <name val="EYInterstate Light"/>
    </font>
    <font>
      <b/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EYInterstate Light"/>
    </font>
    <font>
      <b/>
      <sz val="9"/>
      <name val="EYInterstate Light"/>
    </font>
    <font>
      <vertAlign val="superscript"/>
      <sz val="9"/>
      <color theme="1"/>
      <name val="EYInterstate Light"/>
    </font>
    <font>
      <b/>
      <sz val="16"/>
      <name val="Calibri"/>
      <family val="2"/>
      <scheme val="minor"/>
    </font>
    <font>
      <sz val="9"/>
      <name val="EYInterstate Light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4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1" fillId="7" borderId="0" applyNumberFormat="0" applyBorder="0" applyAlignment="0" applyProtection="0"/>
  </cellStyleXfs>
  <cellXfs count="169">
    <xf numFmtId="0" fontId="0" fillId="0" borderId="0" xfId="0"/>
    <xf numFmtId="0" fontId="0" fillId="5" borderId="0" xfId="0" applyFill="1" applyBorder="1" applyProtection="1">
      <protection hidden="1"/>
    </xf>
    <xf numFmtId="3" fontId="0" fillId="5" borderId="0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3" xfId="0" applyNumberFormat="1" applyFont="1" applyBorder="1" applyAlignment="1" applyProtection="1">
      <alignment horizontal="left" vertical="center"/>
      <protection hidden="1"/>
    </xf>
    <xf numFmtId="0" fontId="2" fillId="0" borderId="0" xfId="0" applyNumberFormat="1" applyFont="1" applyBorder="1" applyProtection="1">
      <protection hidden="1"/>
    </xf>
    <xf numFmtId="0" fontId="6" fillId="4" borderId="0" xfId="0" applyFont="1" applyFill="1" applyBorder="1" applyProtection="1">
      <protection hidden="1"/>
    </xf>
    <xf numFmtId="3" fontId="0" fillId="4" borderId="0" xfId="0" applyNumberForma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0" fillId="0" borderId="0" xfId="0" applyNumberFormat="1" applyBorder="1" applyProtection="1">
      <protection hidden="1"/>
    </xf>
    <xf numFmtId="0" fontId="4" fillId="0" borderId="1" xfId="0" applyFont="1" applyBorder="1" applyProtection="1"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3" fontId="3" fillId="0" borderId="5" xfId="0" applyNumberFormat="1" applyFont="1" applyFill="1" applyBorder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vertical="center"/>
      <protection locked="0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3" fontId="3" fillId="0" borderId="6" xfId="0" applyNumberFormat="1" applyFont="1" applyFill="1" applyBorder="1" applyAlignment="1" applyProtection="1">
      <alignment vertical="center"/>
      <protection hidden="1"/>
    </xf>
    <xf numFmtId="0" fontId="3" fillId="6" borderId="6" xfId="0" applyFont="1" applyFill="1" applyBorder="1" applyAlignment="1" applyProtection="1">
      <alignment vertical="center"/>
      <protection locked="0"/>
    </xf>
    <xf numFmtId="0" fontId="3" fillId="2" borderId="6" xfId="0" applyNumberFormat="1" applyFont="1" applyFill="1" applyBorder="1" applyAlignment="1" applyProtection="1">
      <alignment vertical="center"/>
      <protection locked="0"/>
    </xf>
    <xf numFmtId="3" fontId="3" fillId="0" borderId="6" xfId="0" applyNumberFormat="1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vertical="center"/>
      <protection hidden="1"/>
    </xf>
    <xf numFmtId="0" fontId="4" fillId="3" borderId="8" xfId="0" applyNumberFormat="1" applyFont="1" applyFill="1" applyBorder="1" applyAlignment="1" applyProtection="1">
      <alignment vertical="center"/>
      <protection hidden="1"/>
    </xf>
    <xf numFmtId="3" fontId="4" fillId="0" borderId="9" xfId="0" applyNumberFormat="1" applyFont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3" fontId="3" fillId="0" borderId="10" xfId="0" applyNumberFormat="1" applyFont="1" applyFill="1" applyBorder="1" applyAlignment="1" applyProtection="1">
      <alignment vertical="center"/>
      <protection hidden="1"/>
    </xf>
    <xf numFmtId="3" fontId="3" fillId="0" borderId="10" xfId="0" applyNumberFormat="1" applyFont="1" applyBorder="1" applyAlignment="1" applyProtection="1">
      <alignment vertical="center"/>
      <protection hidden="1"/>
    </xf>
    <xf numFmtId="0" fontId="4" fillId="0" borderId="11" xfId="0" applyFont="1" applyBorder="1" applyProtection="1">
      <protection hidden="1"/>
    </xf>
    <xf numFmtId="3" fontId="2" fillId="0" borderId="12" xfId="0" applyNumberFormat="1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12" xfId="0" applyNumberFormat="1" applyFont="1" applyBorder="1" applyProtection="1">
      <protection hidden="1"/>
    </xf>
    <xf numFmtId="3" fontId="2" fillId="0" borderId="13" xfId="0" applyNumberFormat="1" applyFont="1" applyBorder="1" applyProtection="1">
      <protection hidden="1"/>
    </xf>
    <xf numFmtId="0" fontId="3" fillId="0" borderId="5" xfId="0" applyFont="1" applyBorder="1" applyAlignment="1" applyProtection="1">
      <alignment vertical="center"/>
      <protection hidden="1"/>
    </xf>
    <xf numFmtId="3" fontId="4" fillId="0" borderId="7" xfId="0" applyNumberFormat="1" applyFont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6" borderId="14" xfId="0" applyFont="1" applyFill="1" applyBorder="1" applyAlignment="1" applyProtection="1">
      <alignment vertical="center"/>
      <protection locked="0"/>
    </xf>
    <xf numFmtId="0" fontId="3" fillId="2" borderId="14" xfId="0" applyNumberFormat="1" applyFont="1" applyFill="1" applyBorder="1" applyAlignment="1" applyProtection="1">
      <alignment vertical="center"/>
      <protection locked="0"/>
    </xf>
    <xf numFmtId="0" fontId="4" fillId="3" borderId="9" xfId="0" applyNumberFormat="1" applyFont="1" applyFill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3" fontId="3" fillId="0" borderId="11" xfId="0" applyNumberFormat="1" applyFont="1" applyFill="1" applyBorder="1" applyAlignment="1" applyProtection="1">
      <alignment vertical="center"/>
      <protection hidden="1"/>
    </xf>
    <xf numFmtId="3" fontId="3" fillId="0" borderId="15" xfId="0" applyNumberFormat="1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3" fontId="3" fillId="0" borderId="16" xfId="0" applyNumberFormat="1" applyFont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66" fontId="0" fillId="0" borderId="0" xfId="27" applyNumberFormat="1" applyFont="1" applyBorder="1" applyProtection="1">
      <protection hidden="1"/>
    </xf>
    <xf numFmtId="3" fontId="3" fillId="0" borderId="14" xfId="0" applyNumberFormat="1" applyFont="1" applyFill="1" applyBorder="1" applyAlignment="1" applyProtection="1">
      <alignment vertical="center"/>
      <protection hidden="1"/>
    </xf>
    <xf numFmtId="167" fontId="0" fillId="4" borderId="0" xfId="27" applyNumberFormat="1" applyFont="1" applyFill="1" applyBorder="1" applyProtection="1">
      <protection hidden="1"/>
    </xf>
    <xf numFmtId="167" fontId="0" fillId="0" borderId="0" xfId="27" applyNumberFormat="1" applyFont="1" applyBorder="1" applyProtection="1">
      <protection hidden="1"/>
    </xf>
    <xf numFmtId="167" fontId="5" fillId="0" borderId="3" xfId="27" applyNumberFormat="1" applyFont="1" applyBorder="1" applyAlignment="1" applyProtection="1">
      <alignment horizontal="left" vertical="center"/>
      <protection hidden="1"/>
    </xf>
    <xf numFmtId="167" fontId="2" fillId="0" borderId="12" xfId="27" applyNumberFormat="1" applyFont="1" applyBorder="1" applyProtection="1">
      <protection hidden="1"/>
    </xf>
    <xf numFmtId="167" fontId="4" fillId="3" borderId="9" xfId="27" applyNumberFormat="1" applyFont="1" applyFill="1" applyBorder="1" applyAlignment="1" applyProtection="1">
      <alignment vertical="center"/>
      <protection hidden="1"/>
    </xf>
    <xf numFmtId="167" fontId="3" fillId="2" borderId="5" xfId="27" applyNumberFormat="1" applyFont="1" applyFill="1" applyBorder="1" applyAlignment="1" applyProtection="1">
      <alignment vertical="center"/>
      <protection locked="0"/>
    </xf>
    <xf numFmtId="167" fontId="3" fillId="2" borderId="6" xfId="27" applyNumberFormat="1" applyFont="1" applyFill="1" applyBorder="1" applyAlignment="1" applyProtection="1">
      <alignment vertical="center"/>
      <protection locked="0"/>
    </xf>
    <xf numFmtId="166" fontId="0" fillId="4" borderId="0" xfId="27" applyNumberFormat="1" applyFont="1" applyFill="1" applyBorder="1" applyProtection="1">
      <protection hidden="1"/>
    </xf>
    <xf numFmtId="166" fontId="5" fillId="0" borderId="3" xfId="27" applyNumberFormat="1" applyFont="1" applyBorder="1" applyAlignment="1" applyProtection="1">
      <alignment horizontal="left" vertical="center"/>
      <protection hidden="1"/>
    </xf>
    <xf numFmtId="166" fontId="3" fillId="2" borderId="5" xfId="27" applyNumberFormat="1" applyFont="1" applyFill="1" applyBorder="1" applyAlignment="1" applyProtection="1">
      <alignment vertical="center"/>
      <protection locked="0"/>
    </xf>
    <xf numFmtId="3" fontId="12" fillId="8" borderId="0" xfId="28" applyNumberFormat="1" applyFont="1" applyFill="1" applyBorder="1" applyProtection="1"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168" fontId="3" fillId="0" borderId="10" xfId="0" applyNumberFormat="1" applyFont="1" applyBorder="1" applyAlignment="1" applyProtection="1">
      <alignment vertical="center"/>
      <protection hidden="1"/>
    </xf>
    <xf numFmtId="168" fontId="10" fillId="8" borderId="17" xfId="28" applyNumberFormat="1" applyFont="1" applyFill="1" applyBorder="1" applyProtection="1">
      <protection hidden="1"/>
    </xf>
    <xf numFmtId="0" fontId="3" fillId="2" borderId="8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wrapText="1"/>
    </xf>
    <xf numFmtId="3" fontId="12" fillId="8" borderId="0" xfId="0" applyNumberFormat="1" applyFont="1" applyFill="1" applyBorder="1" applyProtection="1">
      <protection hidden="1"/>
    </xf>
    <xf numFmtId="169" fontId="10" fillId="8" borderId="17" xfId="0" applyNumberFormat="1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13" fillId="3" borderId="8" xfId="0" applyNumberFormat="1" applyFont="1" applyFill="1" applyBorder="1" applyAlignment="1" applyProtection="1">
      <alignment vertical="center"/>
      <protection hidden="1"/>
    </xf>
    <xf numFmtId="3" fontId="4" fillId="0" borderId="5" xfId="0" applyNumberFormat="1" applyFont="1" applyBorder="1" applyAlignment="1" applyProtection="1">
      <alignment vertical="center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4" fillId="3" borderId="5" xfId="0" applyNumberFormat="1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horizontal="right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0" fontId="5" fillId="3" borderId="3" xfId="0" applyFont="1" applyFill="1" applyBorder="1" applyAlignment="1" applyProtection="1">
      <alignment vertical="top" wrapText="1"/>
      <protection hidden="1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170" fontId="3" fillId="2" borderId="5" xfId="27" applyNumberFormat="1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top"/>
      <protection hidden="1"/>
    </xf>
    <xf numFmtId="0" fontId="3" fillId="2" borderId="5" xfId="0" applyNumberFormat="1" applyFont="1" applyFill="1" applyBorder="1" applyAlignment="1" applyProtection="1">
      <alignment vertical="center"/>
    </xf>
    <xf numFmtId="167" fontId="4" fillId="3" borderId="8" xfId="27" applyNumberFormat="1" applyFont="1" applyFill="1" applyBorder="1" applyAlignment="1" applyProtection="1">
      <alignment vertical="center"/>
      <protection hidden="1"/>
    </xf>
    <xf numFmtId="167" fontId="14" fillId="3" borderId="8" xfId="27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4" fillId="0" borderId="0" xfId="0" applyNumberFormat="1" applyFont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 wrapText="1"/>
      <protection hidden="1"/>
    </xf>
    <xf numFmtId="167" fontId="4" fillId="3" borderId="0" xfId="27" applyNumberFormat="1" applyFont="1" applyFill="1" applyBorder="1" applyAlignment="1" applyProtection="1">
      <alignment vertical="center"/>
      <protection hidden="1"/>
    </xf>
    <xf numFmtId="166" fontId="4" fillId="3" borderId="0" xfId="27" applyNumberFormat="1" applyFont="1" applyFill="1" applyBorder="1" applyAlignment="1" applyProtection="1">
      <alignment vertical="center"/>
      <protection hidden="1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4" fillId="0" borderId="10" xfId="0" applyFont="1" applyBorder="1" applyProtection="1">
      <protection hidden="1"/>
    </xf>
    <xf numFmtId="3" fontId="2" fillId="0" borderId="10" xfId="0" applyNumberFormat="1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0" xfId="0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3" fillId="0" borderId="5" xfId="0" applyFont="1" applyFill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0" fillId="0" borderId="20" xfId="0" applyFont="1" applyBorder="1" applyProtection="1">
      <protection hidden="1"/>
    </xf>
    <xf numFmtId="0" fontId="3" fillId="0" borderId="18" xfId="0" applyFont="1" applyBorder="1" applyProtection="1">
      <protection hidden="1"/>
    </xf>
    <xf numFmtId="0" fontId="3" fillId="6" borderId="10" xfId="0" applyFont="1" applyFill="1" applyBorder="1" applyAlignment="1" applyProtection="1">
      <alignment vertical="center"/>
      <protection locked="0"/>
    </xf>
    <xf numFmtId="0" fontId="3" fillId="2" borderId="10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4" fillId="3" borderId="12" xfId="0" applyFont="1" applyFill="1" applyBorder="1" applyAlignment="1" applyProtection="1">
      <alignment vertical="center"/>
      <protection hidden="1"/>
    </xf>
    <xf numFmtId="0" fontId="2" fillId="0" borderId="5" xfId="0" applyFont="1" applyBorder="1" applyProtection="1">
      <protection hidden="1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16" fillId="3" borderId="2" xfId="0" applyFont="1" applyFill="1" applyBorder="1" applyAlignment="1" applyProtection="1">
      <alignment vertical="center"/>
      <protection hidden="1"/>
    </xf>
    <xf numFmtId="0" fontId="17" fillId="2" borderId="5" xfId="0" applyNumberFormat="1" applyFont="1" applyFill="1" applyBorder="1" applyAlignment="1" applyProtection="1">
      <alignment vertical="center"/>
      <protection locked="0"/>
    </xf>
    <xf numFmtId="0" fontId="0" fillId="6" borderId="5" xfId="0" applyFill="1" applyBorder="1"/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/>
      <protection hidden="1"/>
    </xf>
    <xf numFmtId="0" fontId="4" fillId="0" borderId="9" xfId="0" applyNumberFormat="1" applyFont="1" applyFill="1" applyBorder="1" applyAlignment="1" applyProtection="1">
      <alignment vertical="center"/>
      <protection hidden="1"/>
    </xf>
    <xf numFmtId="0" fontId="0" fillId="2" borderId="5" xfId="0" applyFill="1" applyBorder="1"/>
    <xf numFmtId="0" fontId="0" fillId="2" borderId="5" xfId="0" applyFill="1" applyBorder="1" applyProtection="1">
      <protection hidden="1"/>
    </xf>
    <xf numFmtId="0" fontId="3" fillId="0" borderId="10" xfId="0" quotePrefix="1" applyFont="1" applyFill="1" applyBorder="1" applyAlignment="1" applyProtection="1">
      <alignment vertical="center" wrapText="1"/>
      <protection hidden="1"/>
    </xf>
    <xf numFmtId="167" fontId="4" fillId="3" borderId="5" xfId="27" applyNumberFormat="1" applyFont="1" applyFill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4" fillId="3" borderId="19" xfId="0" applyFont="1" applyFill="1" applyBorder="1" applyAlignment="1" applyProtection="1">
      <alignment vertical="center"/>
      <protection hidden="1"/>
    </xf>
    <xf numFmtId="0" fontId="4" fillId="3" borderId="19" xfId="0" applyNumberFormat="1" applyFont="1" applyFill="1" applyBorder="1" applyAlignment="1" applyProtection="1">
      <alignment vertical="center"/>
      <protection hidden="1"/>
    </xf>
    <xf numFmtId="166" fontId="4" fillId="3" borderId="8" xfId="27" applyNumberFormat="1" applyFont="1" applyFill="1" applyBorder="1" applyAlignment="1" applyProtection="1">
      <alignment vertical="center"/>
      <protection hidden="1"/>
    </xf>
    <xf numFmtId="0" fontId="4" fillId="3" borderId="12" xfId="0" applyNumberFormat="1" applyFont="1" applyFill="1" applyBorder="1" applyAlignment="1" applyProtection="1">
      <alignment vertical="center"/>
      <protection hidden="1"/>
    </xf>
    <xf numFmtId="166" fontId="4" fillId="3" borderId="12" xfId="27" applyNumberFormat="1" applyFont="1" applyFill="1" applyBorder="1" applyAlignment="1" applyProtection="1">
      <alignment vertical="center"/>
      <protection hidden="1"/>
    </xf>
    <xf numFmtId="166" fontId="3" fillId="2" borderId="7" xfId="27" applyNumberFormat="1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hidden="1"/>
    </xf>
    <xf numFmtId="3" fontId="4" fillId="0" borderId="18" xfId="0" applyNumberFormat="1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7" fontId="2" fillId="0" borderId="10" xfId="27" applyNumberFormat="1" applyFont="1" applyBorder="1" applyProtection="1">
      <protection hidden="1"/>
    </xf>
    <xf numFmtId="166" fontId="4" fillId="3" borderId="19" xfId="27" applyNumberFormat="1" applyFont="1" applyFill="1" applyBorder="1" applyAlignment="1" applyProtection="1">
      <alignment vertical="center"/>
      <protection hidden="1"/>
    </xf>
    <xf numFmtId="166" fontId="3" fillId="2" borderId="15" xfId="27" applyNumberFormat="1" applyFont="1" applyFill="1" applyBorder="1" applyAlignment="1" applyProtection="1">
      <alignment vertical="center"/>
      <protection locked="0"/>
    </xf>
    <xf numFmtId="166" fontId="4" fillId="3" borderId="7" xfId="27" applyNumberFormat="1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2" fillId="0" borderId="4" xfId="0" applyFont="1" applyBorder="1" applyProtection="1">
      <protection hidden="1"/>
    </xf>
    <xf numFmtId="3" fontId="4" fillId="0" borderId="19" xfId="0" applyNumberFormat="1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167" fontId="4" fillId="3" borderId="19" xfId="27" applyNumberFormat="1" applyFont="1" applyFill="1" applyBorder="1" applyAlignment="1" applyProtection="1">
      <alignment vertical="center"/>
      <protection hidden="1"/>
    </xf>
    <xf numFmtId="0" fontId="4" fillId="0" borderId="18" xfId="0" applyFont="1" applyBorder="1" applyProtection="1">
      <protection hidden="1"/>
    </xf>
    <xf numFmtId="3" fontId="2" fillId="0" borderId="0" xfId="0" applyNumberFormat="1" applyFont="1" applyBorder="1" applyProtection="1">
      <protection hidden="1"/>
    </xf>
    <xf numFmtId="167" fontId="2" fillId="0" borderId="0" xfId="27" applyNumberFormat="1" applyFont="1" applyBorder="1" applyProtection="1">
      <protection hidden="1"/>
    </xf>
    <xf numFmtId="0" fontId="5" fillId="3" borderId="5" xfId="0" applyFont="1" applyFill="1" applyBorder="1" applyAlignment="1" applyProtection="1">
      <alignment horizontal="left" vertical="center"/>
      <protection hidden="1"/>
    </xf>
    <xf numFmtId="0" fontId="4" fillId="3" borderId="13" xfId="0" applyNumberFormat="1" applyFont="1" applyFill="1" applyBorder="1" applyAlignment="1" applyProtection="1">
      <alignment vertical="center"/>
      <protection hidden="1"/>
    </xf>
    <xf numFmtId="167" fontId="4" fillId="3" borderId="13" xfId="27" applyNumberFormat="1" applyFont="1" applyFill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4" fillId="3" borderId="20" xfId="0" applyNumberFormat="1" applyFont="1" applyFill="1" applyBorder="1" applyAlignment="1" applyProtection="1">
      <alignment vertical="center"/>
      <protection hidden="1"/>
    </xf>
    <xf numFmtId="167" fontId="4" fillId="3" borderId="20" xfId="27" applyNumberFormat="1" applyFont="1" applyFill="1" applyBorder="1" applyAlignment="1" applyProtection="1">
      <alignment vertical="center"/>
      <protection hidden="1"/>
    </xf>
    <xf numFmtId="0" fontId="2" fillId="0" borderId="21" xfId="0" applyFont="1" applyBorder="1" applyProtection="1">
      <protection hidden="1"/>
    </xf>
    <xf numFmtId="3" fontId="17" fillId="0" borderId="11" xfId="0" applyNumberFormat="1" applyFont="1" applyFill="1" applyBorder="1" applyAlignment="1" applyProtection="1">
      <alignment vertical="center"/>
      <protection hidden="1"/>
    </xf>
    <xf numFmtId="3" fontId="0" fillId="0" borderId="3" xfId="0" applyNumberForma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3" xfId="0" applyNumberFormat="1" applyBorder="1" applyProtection="1">
      <protection hidden="1"/>
    </xf>
    <xf numFmtId="0" fontId="0" fillId="0" borderId="4" xfId="0" applyBorder="1" applyProtection="1">
      <protection hidden="1"/>
    </xf>
    <xf numFmtId="167" fontId="4" fillId="3" borderId="12" xfId="27" applyNumberFormat="1" applyFont="1" applyFill="1" applyBorder="1" applyAlignment="1" applyProtection="1">
      <alignment vertical="center"/>
      <protection hidden="1"/>
    </xf>
    <xf numFmtId="167" fontId="3" fillId="2" borderId="7" xfId="27" applyNumberFormat="1" applyFont="1" applyFill="1" applyBorder="1" applyAlignment="1" applyProtection="1">
      <alignment vertical="center"/>
      <protection locked="0"/>
    </xf>
    <xf numFmtId="167" fontId="4" fillId="3" borderId="7" xfId="27" applyNumberFormat="1" applyFont="1" applyFill="1" applyBorder="1" applyAlignment="1" applyProtection="1">
      <alignment vertical="center"/>
      <protection hidden="1"/>
    </xf>
    <xf numFmtId="167" fontId="3" fillId="2" borderId="15" xfId="27" applyNumberFormat="1" applyFont="1" applyFill="1" applyBorder="1" applyAlignment="1" applyProtection="1">
      <alignment vertical="center"/>
      <protection locked="0"/>
    </xf>
    <xf numFmtId="4" fontId="3" fillId="0" borderId="5" xfId="0" applyNumberFormat="1" applyFont="1" applyFill="1" applyBorder="1" applyAlignment="1" applyProtection="1">
      <alignment vertical="center"/>
      <protection hidden="1"/>
    </xf>
    <xf numFmtId="4" fontId="3" fillId="0" borderId="11" xfId="0" applyNumberFormat="1" applyFont="1" applyFill="1" applyBorder="1" applyAlignment="1" applyProtection="1">
      <alignment vertical="center"/>
      <protection hidden="1"/>
    </xf>
    <xf numFmtId="4" fontId="12" fillId="8" borderId="0" xfId="28" applyNumberFormat="1" applyFont="1" applyFill="1" applyBorder="1" applyProtection="1">
      <protection hidden="1"/>
    </xf>
    <xf numFmtId="3" fontId="3" fillId="0" borderId="7" xfId="0" applyNumberFormat="1" applyFont="1" applyFill="1" applyBorder="1" applyAlignment="1" applyProtection="1">
      <alignment vertical="center"/>
      <protection hidden="1"/>
    </xf>
  </cellXfs>
  <cellStyles count="29">
    <cellStyle name="Comma 2" xfId="8" xr:uid="{00000000-0005-0000-0000-000000000000}"/>
    <cellStyle name="Comma 2 2" xfId="24" xr:uid="{00000000-0005-0000-0000-000001000000}"/>
    <cellStyle name="Currency 2" xfId="9" xr:uid="{00000000-0005-0000-0000-000002000000}"/>
    <cellStyle name="Currency 2 2" xfId="25" xr:uid="{00000000-0005-0000-0000-000003000000}"/>
    <cellStyle name="God" xfId="28" builtinId="26"/>
    <cellStyle name="Komma" xfId="27" builtinId="3"/>
    <cellStyle name="Normal" xfId="0" builtinId="0"/>
    <cellStyle name="Normal 10" xfId="17" xr:uid="{00000000-0005-0000-0000-000007000000}"/>
    <cellStyle name="Normal 10 2" xfId="21" xr:uid="{00000000-0005-0000-0000-000008000000}"/>
    <cellStyle name="Normal 11" xfId="18" xr:uid="{00000000-0005-0000-0000-000009000000}"/>
    <cellStyle name="Normal 12" xfId="26" xr:uid="{00000000-0005-0000-0000-00000A000000}"/>
    <cellStyle name="Normal 2" xfId="2" xr:uid="{00000000-0005-0000-0000-00000B000000}"/>
    <cellStyle name="Normal 2 2" xfId="14" xr:uid="{00000000-0005-0000-0000-00000C000000}"/>
    <cellStyle name="Normal 2 3" xfId="11" xr:uid="{00000000-0005-0000-0000-00000D000000}"/>
    <cellStyle name="Normal 3" xfId="3" xr:uid="{00000000-0005-0000-0000-00000E000000}"/>
    <cellStyle name="Normal 3 2" xfId="12" xr:uid="{00000000-0005-0000-0000-00000F000000}"/>
    <cellStyle name="Normal 4" xfId="4" xr:uid="{00000000-0005-0000-0000-000010000000}"/>
    <cellStyle name="Normal 4 2" xfId="23" xr:uid="{00000000-0005-0000-0000-000011000000}"/>
    <cellStyle name="Normal 5" xfId="5" xr:uid="{00000000-0005-0000-0000-000012000000}"/>
    <cellStyle name="Normal 5 2" xfId="22" xr:uid="{00000000-0005-0000-0000-000013000000}"/>
    <cellStyle name="Normal 6" xfId="1" xr:uid="{00000000-0005-0000-0000-000014000000}"/>
    <cellStyle name="Normal 6 2" xfId="19" xr:uid="{00000000-0005-0000-0000-000015000000}"/>
    <cellStyle name="Normal 7" xfId="6" xr:uid="{00000000-0005-0000-0000-000016000000}"/>
    <cellStyle name="Normal 7 2" xfId="13" xr:uid="{00000000-0005-0000-0000-000017000000}"/>
    <cellStyle name="Normal 8" xfId="10" xr:uid="{00000000-0005-0000-0000-000018000000}"/>
    <cellStyle name="Normal 8 2" xfId="15" xr:uid="{00000000-0005-0000-0000-000019000000}"/>
    <cellStyle name="Normal 9" xfId="16" xr:uid="{00000000-0005-0000-0000-00001A000000}"/>
    <cellStyle name="Normal 9 2" xfId="20" xr:uid="{00000000-0005-0000-0000-00001B000000}"/>
    <cellStyle name="Percent 2" xfId="7" xr:uid="{00000000-0005-0000-0000-00001C000000}"/>
  </cellStyles>
  <dxfs count="0"/>
  <tableStyles count="0" defaultTableStyle="TableStyleMedium2" defaultPivotStyle="PivotStyleLight16"/>
  <colors>
    <mruColors>
      <color rgb="FFFFFF99"/>
      <color rgb="FF00704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rn:lbst:intern'">
  <Schema ID="Schema1" Namespace="urn:lbst:intern">
    <schema xmlns:cap="urn:lbst:intern" xmlns="http://www.w3.org/2001/XMLSchema" targetNamespace="urn:lbst:intern">
      <element name="MT2019_Ansoegning" type="cap:MT2019_AnsoegningType"/>
      <element name="DigitalSignatur">
        <complexType>
          <sequence>
            <element ref="cap:signatures"/>
          </sequence>
        </complexType>
      </element>
      <element name="signatures">
        <complexType>
          <sequence>
            <any namespace="http://www.w3.org/2000/09/xmldsig#" processContents="lax" minOccurs="0" maxOccurs="unbounded"/>
          </sequence>
        </complexType>
      </element>
      <complexType name="MT2019_AnsoegningType">
        <sequence>
          <element name="SkemaData" type="cap:SkemaDataType" minOccurs="0"/>
          <element name="Dokumentation" type="cap:DokumentationType" minOccurs="0"/>
          <element name="SystemData" type="cap:SystemDataType" minOccurs="0"/>
          <element ref="cap:DigitalSignatur" minOccurs="0"/>
        </sequence>
        <anyAttribute namespace="http://www.w3.org/XML/1998/namespace" processContents="lax"/>
      </complexType>
      <complexType name="SkemaDataType">
        <sequence>
          <element name="DatakildeVersion_018" type="string" nillable="true">
            <annotation>
              <documentation>Versionsstyring af datakilden. Når der foretages datakildeændringer, der medfører ændringer i XPaths til felter, skal versionsnummeret tælles en op.</documentation>
            </annotation>
          </element>
          <element name="XMLUploadIndikator" type="cap:TristateBooleanType" default="2" minOccurs="0">
            <annotation>
              <documentation>Skal kun være i datakillden, når der er XML-upload til skemaet. Spørg VIBS.</documentation>
            </annotation>
          </element>
          <element name="SkemaParametre" type="cap:SkemaParametreType" minOccurs="0"/>
          <element name="Ansoeger" type="cap:AnsoegerType" minOccurs="0"/>
          <element name="Projekt" type="cap:ProjektType" minOccurs="0"/>
          <element name="Indsats1" type="cap:Indsats1Type" minOccurs="0"/>
          <element name="Indsats2" type="cap:Indsats2Type" minOccurs="0"/>
          <element name="Indsats3" type="cap:Indsats3Type" minOccurs="0"/>
          <element name="Indsats4" type="cap:Indsats4Type" minOccurs="0"/>
          <element name="Indsats5" type="cap:Indsats5Type" minOccurs="0"/>
          <element name="Indsats6" type="cap:Indsats6Type" minOccurs="0"/>
          <element name="Statistik" type="cap:StatistikType" minOccurs="0"/>
          <element name="Projektdata" type="cap:ProjektdataType" minOccurs="0"/>
          <element name="StatistikTilEU" type="cap:StatistikTilEUType" minOccurs="0"/>
          <element name="Arbejdskraftbehov" type="cap:ArbejdskraftbehovType" minOccurs="0"/>
          <element name="Bilag" type="cap:BilagType" minOccurs="0"/>
          <element name="Klage" type="cap:KlageType" minOccurs="0"/>
          <element name="EkstraFelter" type="cap:EkstraFelterSamlingType" minOccurs="0"/>
          <element name="SigneringsTekst" type="cap:SigneringsTekstType" minOccurs="0"/>
        </sequence>
      </complexType>
      <complexType name="SkemaParametreType">
        <sequence>
          <element name="ID" type="string" nillable="true"/>
          <element name="Omkostningsart" type="string" nillable="true"/>
          <element name="HentMarkkortIndikator" type="cap:TristateBooleanType"/>
          <element name="StandardpriserIndikator" type="cap:TristateBooleanType"/>
          <element name="ManueltTilsagnIndikator" type="cap:TristateBooleanType"/>
          <element name="EkstraFelter" type="cap:EkstraFelterType" minOccurs="0"/>
        </sequence>
      </complexType>
      <complexType name="AnsoegerType">
        <sequence>
          <element name="AnsoegningsRunde" type="integer" nillable="true"/>
          <element name="AnsoegningsAar" type="integer" nillable="true"/>
          <element name="Kunde" type="cap:KundeType" minOccurs="0"/>
          <element name="KonsulentOgKontaktperson" type="cap:KonsulentOgKontaktpersonType" minOccurs="0"/>
          <element name="Timer830Regel" type="cap:Timer830RegelType" minOccurs="0"/>
          <element name="KvitteringSendtIndikator" type="cap:TristateBooleanType"/>
          <element name="AendringtilsagnSektionSkjulerIndikator" type="cap:TristateBooleanType"/>
          <element name="AnsoegOmAendrForlaengElOverdragIndikator" type="cap:TristateBooleanType"/>
          <element name="ProjektAendringsIndikator" type="cap:TristateBooleanType"/>
          <element name="BeskrivelseAfAendring" type="string" nillable="true"/>
          <element name="ForlaengelseIndikator" type="cap:TristateBooleanType"/>
          <element name="NyForventetAfslutDato" type="date" nillable="true"/>
          <element name="BeskrivelseAfForlaengelse" type="string" nillable="true"/>
          <element name="OverdragelseIndikator" type="cap:TristateBooleanType"/>
          <element name="ErhverversCVR" type="string" nillable="true"/>
          <element name="OverdragelsesDato" type="date" nillable="true"/>
          <element name="BegrundOverdragelse" type="string" nillable="true"/>
          <element name="OverdragDok" type="cap:FilIndholdType" nillable="true" minOccurs="0"/>
          <element name="BudgetAendringsIndikator" type="cap:TristateBooleanType"/>
          <element name="FrafaldAnsIndikator" type="cap:TristateBooleanType"/>
          <element name="FrafaldAnsBeskrivelse" type="string" nillable="true"/>
          <element name="FrafaldAnsBemaerkning" type="string" nillable="true"/>
          <element name="AendrForlaengElOverdragVal" type="integer" nillable="true"/>
          <element name="ErklaeringIndikator" type="cap:TristateBooleanType"/>
          <element name="ErklaeringsVistTekstIndikator" type="cap:TristateBooleanType"/>
          <element name="ErklaeringkKnapTekst" type="string" nillable="true"/>
          <element name="EkstraFelter" type="cap:EkstraFelterType" minOccurs="0"/>
        </sequence>
      </complexType>
      <complexType name="KundeType">
        <sequence>
          <element name="KundeStamkort" type="cap:KundeStamkortType" minOccurs="0"/>
        </sequence>
      </complexType>
      <complexType name="KundeStamkortType">
        <sequence>
          <element name="CustomerKeyStructure" type="cap:CustomerKeyStructureType"/>
          <element name="CustomerFullName" type="cap:FullNameType" nillable="true" minOccurs="0"/>
          <element name="Address1" type="cap:AddressType" nillable="true" minOccurs="0"/>
          <element name="Address2" type="cap:AddressType" nillable="true" minOccurs="0"/>
          <element name="Address3" type="cap:AddressType" nillable="true" minOccurs="0"/>
          <element name="Address4" type="cap:AddressType" nillable="true" minOccurs="0"/>
          <element name="Address5" type="cap:AddressType" nillable="true" minOccurs="0"/>
          <element name="Address6" type="cap:AddressType" nillable="true" minOccurs="0"/>
          <element name="Address7" type="cap:AddressType" nillable="true" minOccurs="0"/>
          <element name="CustomerCommunicationPreference" type="cap:CustomerNotificationPreferenceType" nillable="true" minOccurs="0"/>
          <element name="CustomerNotificationPreference" type="cap:CustomerNotificationPreferenceType" nillable="true" minOccurs="0"/>
          <element name="EmailAddress" type="cap:EmailAddressType" nillable="true" minOccurs="0"/>
          <element name="MobileNumber" type="cap:MobileNumberType" nillable="true" minOccurs="0"/>
        </sequence>
      </complexType>
      <complexType name="KonsulentOgKontaktpersonType">
        <sequence>
          <element name="KonsulentTilknyttetIndikator" type="cap:TristateBooleanType"/>
          <element name="KonsulentNavn" type="string" nillable="true"/>
          <element name="KonsulentVirk" type="string" nillable="true"/>
          <element name="KonsulentTelefon" type="integer" nillable="true"/>
          <element name="KonsulentMail" type="string" nillable="true"/>
          <element name="KontaktPersonIndikator" type="cap:TristateBooleanType"/>
          <element name="KonsulentKontaktPersonIndikator" type="cap:TristateBooleanType"/>
          <element name="KontaktPersonNavn" type="string" nillable="true"/>
          <element name="KontaktPersonTelefon" type="integer" nillable="true"/>
          <element name="KontaktPersonEmail" type="string" nillable="true"/>
        </sequence>
      </complexType>
      <complexType name="Timer830RegelType">
        <sequence>
          <element name="Timer830Opfyldt" type="cap:TristateBooleanType"/>
          <element name="Timer830BeregnetTimer" type="decimal" nillable="true" minOccurs="0"/>
          <element name="Timer830IndlaestDato" type="date" nillable="true"/>
          <element name="Bemaerkning830TimerBegrundelse" type="string" nillable="true"/>
        </sequence>
      </complexType>
      <complexType name="ProjektType">
        <sequence>
          <element name="ProjektTitel" type="string" nillable="true" minOccurs="0"/>
          <element name="BudgetOmraade" type="cap:BudgetOmraadeType" minOccurs="0"/>
          <element name="IndsatsOmraade" type="cap:IndsatsOmraadeType" minOccurs="0"/>
          <element name="Prioritering" type="cap:PrioriteringType" minOccurs="0"/>
          <element name="ProjektBeskrivelse" type="string" nillable="true" minOccurs="0"/>
          <element name="ProjektStartDatoVedIndsendIndikator" type="cap:TristateBooleanType"/>
          <element name="KravEllerPaabudIndikator" type="cap:TristateBooleanType"/>
          <element name="KravEllerPaabudBeskrivelse" type="string" nillable="true" minOccurs="0"/>
          <element name="Tilladelser" type="cap:TilladelserType" minOccurs="0"/>
          <element name="TilbudslovOgUdbetalingsregler" type="cap:TilbudslovOgUdbetalingsreglerType" minOccurs="0"/>
          <element name="HandelMellemAfhaengigeParterIndikator" type="cap:TristateBooleanType"/>
          <element name="HandelMellemAfhaengigeParterBeskrivelse" type="string" nillable="true" minOccurs="0"/>
          <element name="OplysningerOmMomsIndikator" type="cap:TristateBooleanType"/>
          <element name="AnsoegerMomsRegistIndikator" type="cap:TristateBooleanType"/>
          <element name="AnsoegerBaererMomsIndikator" type="cap:TristateBooleanType"/>
          <element name="AnsoegerBevisIkkeBaererMomsIndikator" type="cap:TristateBooleanType"/>
          <element name="OplysningerOmSkovIndikator" type="cap:TristateBooleanType"/>
          <element name="OplysningerOmSkovBeskrivelse" type="string" nillable="true" minOccurs="0"/>
          <element name="OplysningerOmHjemmesideIndikator" type="cap:TristateBooleanType"/>
          <element name="OplysningerOmHjemmesideBeskrivelse" type="string" nillable="true" minOccurs="0"/>
          <element name="TidligereLignendeProjekter" type="cap:TidligereLignendeProjekterType" minOccurs="0"/>
          <element name="EvtOevrigeTilskud" type="cap:EvtOevrigeTilskudType" minOccurs="0"/>
          <element name="OekologiStatus" type="cap:OekologiStatusType" minOccurs="0"/>
          <element name="EkstraFelter" type="cap:EkstraFelterType" minOccurs="0"/>
        </sequence>
      </complexType>
      <complexType name="BudgetOmraadeType">
        <sequence>
          <element name="BudgetOmraadeValgt" type="integer" nillable="true"/>
          <element name="BudgetOmraade1" type="cap:TristateBooleanType"/>
          <element name="BudgetOmraade2" type="cap:TristateBooleanType"/>
        </sequence>
      </complexType>
      <complexType name="IndsatsOmraadeType">
        <sequence>
          <element name="IndsatsOmraadeValgt" type="integer" nillable="true"/>
          <element name="IndsatsOmraade1" type="cap:TristateBooleanType"/>
          <element name="IndsatsOmraade2" type="cap:TristateBooleanType"/>
          <element name="IndsatsOmraade3" type="cap:TristateBooleanType"/>
          <element name="IndsatsOmraade4" type="cap:TristateBooleanType"/>
          <element name="IndsatsOmraade5" type="cap:TristateBooleanType"/>
          <element name="IndsatsOmraade6" type="cap:TristateBooleanType"/>
        </sequence>
      </complexType>
      <complexType name="PrioriteringType">
        <sequence>
          <element name="Prioritering1" type="decimal" nillable="true" minOccurs="0"/>
          <element name="Prioritering2" type="decimal" nillable="true" minOccurs="0"/>
          <element name="Prioritering3" type="decimal" nillable="true" minOccurs="0"/>
          <element name="Prioritering4" type="decimal" nillable="true" minOccurs="0"/>
          <element name="Prioritering5" type="decimal" nillable="true" minOccurs="0"/>
          <element name="Prioritering6" type="decimal" nillable="true" minOccurs="0"/>
          <element name="Prioritering7" type="decimal" nillable="true" minOccurs="0"/>
          <element name="Prioritering8" type="decimal" nillable="true" minOccurs="0"/>
          <element name="Prioritering9" type="decimal" nillable="true" minOccurs="0"/>
          <element name="Prioritering10" type="decimal" nillable="true" minOccurs="0"/>
        </sequence>
      </complexType>
      <complexType name="TilladelserType">
        <sequence>
          <element name="TilladelseKraevesIndikator" type="cap:TristateBooleanType" minOccurs="0"/>
          <element name="TilladelseSamling" type="cap:TilladelseSamlingType" minOccurs="0"/>
          <element name="AntalOpnaaedeTilladelser" type="integer" nillable="true" minOccurs="0"/>
        </sequence>
      </complexType>
      <complexType name="TilladelseSamlingType">
        <sequence>
          <element name="TilladelseGentaget" type="cap:TilladelseGentagetType" minOccurs="0" maxOccurs="unbounded"/>
        </sequence>
      </complexType>
      <complexType name="TilladelseGentagetType">
        <sequence>
          <element name="TilladelseNavn" type="string" nillable="true"/>
          <element name="Myndighed" type="string" nillable="true"/>
          <element name="TilladelseOpnaaetIndikator" type="cap:TristateBooleanType"/>
          <element name="Dato" type="date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TilbudslovOgUdbetalingsreglerType">
        <sequence>
          <element name="DKUdbudIndikator" type="cap:TristateBooleanType" minOccurs="0"/>
          <element name="DKUdbudBeskrivelse" type="string" nillable="true" minOccurs="0"/>
          <element name="EUUdbudIndikator" type="cap:TristateBooleanType" minOccurs="0"/>
          <element name="EUUdbudBeskrivelse" type="string" nillable="true" minOccurs="0"/>
        </sequence>
      </complexType>
      <complexType name="TidligereLignendeProjekterType">
        <sequence>
          <element name="HentTidligereProjektIndikator" type="cap:TristateBooleanType"/>
          <element name="TidligereLignendeProjekterSamling" type="cap:TidligereLignendeProjekterSamlingType" minOccurs="0"/>
          <element name="TidligereLignendeProjekterAMSamling" type="cap:TidligereLignendeProjekterAMSamlingType" minOccurs="0"/>
          <element name="TidligereLignendeProjekterAMDok" type="cap:FilIndholdType" nillable="true" minOccurs="0"/>
        </sequence>
      </complexType>
      <complexType name="TidligereLignendeProjekterSamlingType">
        <sequence>
          <element name="TidligereLignendeProjekterGentaget" type="cap:TidligereLignendeProjekterGentagetType" minOccurs="0" maxOccurs="unbounded"/>
        </sequence>
      </complexType>
      <complexType name="TidligereLignendeProjekterGentagetType">
        <sequence>
          <element name="TidlLignProTilskudsordning" type="string" nillable="true"/>
          <element name="TidlLignProJournalNummer" type="string" nillable="true"/>
          <element name="TidlLignProBeloeb" type="decimal" nillable="true"/>
          <element name="TidlLignProUdbBeloeb" type="decimal" nillable="true"/>
          <element name="TidlLignProBeskrivelse" type="string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TidligereLignendeProjekterAMSamlingType">
        <sequence>
          <element name="TidligereLignendeProjekterAMGentaget" type="cap:TidligereLignendeProjekterAMGentagetType" minOccurs="0" maxOccurs="unbounded"/>
        </sequence>
      </complexType>
      <complexType name="TidligereLignendeProjekterAMGentagetType">
        <sequence>
          <element name="TidligereLignendeProjekterAMProTitel" type="string" nillable="true"/>
          <element name="TidligereLignendeProjekterAMJournNr" type="string" nillable="true"/>
          <element name="TidligereLignendeProjekterAMBeloeb" type="decimal" nillable="true"/>
          <element name="TidligereLignendeProjekterAMBeskriv" type="string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EvtOevrigeTilskudType">
        <sequence>
          <element name="SoegtAndenOffentligStoetteIndikator" type="cap:TristateBooleanType" minOccurs="0"/>
          <element name="SoegtAndenOffentligStoetteSum" type="decimal" nillable="true"/>
          <element name="ForventesIndtaegtIndikator" type="cap:TristateBooleanType" minOccurs="0"/>
          <element name="ForventesIndtaegtSum" type="decimal" nillable="true"/>
          <element name="ProjektDelAfEntrepriseIndikator" type="cap:TristateBooleanType" minOccurs="0"/>
          <element name="EntrepriseSum" type="decimal" nillable="true"/>
          <element name="EvtOevrigeTilskudGentagetSamlinger" type="cap:EvtOevrigeTilskudGentagetSamlingerType" minOccurs="0"/>
        </sequence>
      </complexType>
      <complexType name="EvtOevrigeTilskudGentagetSamlingerType">
        <sequence>
          <element name="EvtOevrigeTilskudSamling" type="cap:EvtOevrigeTilskudSamlingType" minOccurs="0"/>
          <element name="ForventesindtaegtSamling" type="cap:ForventesindtaegtSamlingType" minOccurs="0"/>
          <element name="SoegtAndenOffentligStoetteSamling" type="cap:SoegtAndenOffentligStoetteSamlingType" minOccurs="0"/>
        </sequence>
      </complexType>
      <complexType name="EvtOevrigeTilskudSamlingType">
        <sequence>
          <element name="EvtOevrigeTilskudGentaget" type="cap:EvtOevrigeTilskudGentagetType" minOccurs="0" maxOccurs="unbounded"/>
        </sequence>
      </complexType>
      <complexType name="ForventesindtaegtSamlingType">
        <sequence>
          <element name="ForventesindtaegtGentaget" type="cap:ForventesindtaegtGentagetType" minOccurs="0" maxOccurs="unbounded"/>
        </sequence>
      </complexType>
      <complexType name="SoegtAndenOffentligStoetteSamlingType">
        <sequence>
          <element name="SoegtAndenOffentligStoetteGentaget" type="cap:SoegtAndenOffentligStoetteGentagetType" minOccurs="0" maxOccurs="unbounded"/>
        </sequence>
      </complexType>
      <complexType name="EvtOevrigeTilskudGentagetType">
        <sequence>
          <element name="EvtOevrigeTilskudValgt" type="string" nillable="true"/>
          <element name="EvtOevrigeTilskudIndtastet" type="string" nillable="true"/>
          <element name="EvtOevrigeTilskudMyndighed" type="string" nillable="true"/>
          <element name="EvtOevrigeTilskudJourNr" type="string" nillable="true"/>
          <element name="EvtOevrigeTilskud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ForventesindtaegtGentagetType">
        <sequence>
          <element name="ForventesindtaegtTeknologi" type="string" nillable="true"/>
          <element name="ForventesindtaegtBemaerkning" type="string" nillable="true"/>
          <element name="Forventesindtaegt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SoegtAndenOffentligStoetteGentagetType">
        <sequence>
          <element name="SoegtAndenOffentligStoetteHvor" type="string" nillable="true"/>
          <element name="SoegtAndenOffentligStoetteJourNr" type="string" nillable="true"/>
          <element name="SoegtAndenOffentligStoette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OekologiStatusType">
        <sequence>
          <element name="RegistreretSomOekologIndikator" type="cap:TristateBooleanType"/>
          <element name="OekologAutorisationsNr" type="string" nillable="true"/>
          <element name="AutorisationOpnaaetDato" type="date" nillable="true"/>
          <element name="AnsForAutorisationDato" type="date" nillable="true"/>
        </sequence>
      </complexType>
      <complexType name="Indsats1Type">
        <sequence>
          <element name="Tilskudsberegning" type="cap:TilskudsberegningType" minOccurs="0"/>
        </sequence>
      </complexType>
      <complexType name="TilskudsberegningType">
        <sequence>
          <element name="Tilskud11" type="cap:Tilskud11Type" minOccurs="0"/>
          <element name="Tilskud12" type="cap:Tilskud12Type" minOccurs="0"/>
          <element name="Tilskud13" type="cap:Tilskud13Type" minOccurs="0"/>
          <element name="Tilskud14" type="cap:Tilskud14Type" minOccurs="0"/>
          <element name="Tilskud15" type="cap:Tilskud15Type" minOccurs="0"/>
          <element name="Tilskud16" type="cap:Tilskud16Type" minOccurs="0"/>
          <element name="Tilskud17" type="cap:Tilskud17Type" minOccurs="0"/>
          <element name="Tilskud18" type="cap:Tilskud18Type" minOccurs="0"/>
          <element name="Tilskudsopgoerelse1" type="cap:Tilskudsopgoerelse1Type" minOccurs="0"/>
        </sequence>
      </complexType>
      <complexType name="Tilskud11Type">
        <sequence>
          <element name="T11_GyllefosuringIndikator" type="cap:TristateBooleanType" minOccurs="0"/>
          <element name="T11_Kapacitet" type="decimal" nillable="true" minOccurs="0"/>
          <element name="T11_StandardMiljoeEffekt" type="decimal" nillable="true" minOccurs="0"/>
          <element name="T11_TeknologiensLevetid" type="decimal" nillable="true" minOccurs="0"/>
          <element name="T11_StandardOmk" type="decimal" nillable="true" minOccurs="0"/>
          <element name="T11_Antal" type="integer" nillable="true" minOccurs="0"/>
          <element name="T11_IAlt" type="decimal" nillable="true" minOccurs="0"/>
          <element name="T11_Tilskudsgrundlag" type="decimal" nillable="true" minOccurs="0"/>
        </sequence>
      </complexType>
      <complexType name="Tilskud12Type">
        <sequence>
          <element name="T12_FasefodringIndikator" type="cap:TristateBooleanType" minOccurs="0"/>
          <element name="T12_Kapacitet" type="decimal" nillable="true" minOccurs="0"/>
          <element name="T12_StandardMiljoeEffekt" type="decimal" nillable="true" minOccurs="0"/>
          <element name="T12_TeknologiensLevetid" type="decimal" nillable="true" minOccurs="0"/>
          <element name="T12_StandardOmk" type="decimal" nillable="true" minOccurs="0"/>
          <element name="T12_Antal" type="integer" nillable="true" minOccurs="0"/>
          <element name="T12_IAlt" type="decimal" nillable="true" minOccurs="0"/>
          <element name="T12_Tilskudsgrundlag" type="decimal" nillable="true" minOccurs="0"/>
          <element name="T12S1_StandardOmk" type="decimal" nillable="true" minOccurs="0"/>
          <element name="T12S1_Antal" type="integer" nillable="true" minOccurs="0"/>
          <element name="T12S1_IAlt" type="decimal" nillable="true" minOccurs="0"/>
          <element name="T12S2_StandardOmk" type="decimal" nillable="true" minOccurs="0"/>
          <element name="T12S2_Antal" type="integer" nillable="true" minOccurs="0"/>
          <element name="T12S2_IAlt" type="decimal" nillable="true" minOccurs="0"/>
          <element name="T12S3_StandardOmk" type="decimal" nillable="true" minOccurs="0"/>
          <element name="T12S3_Antal" type="integer" nillable="true" minOccurs="0"/>
          <element name="T12S3_IAlt" type="decimal" nillable="true" minOccurs="0"/>
        </sequence>
      </complexType>
      <complexType name="Tilskud13Type">
        <sequence>
          <element name="T13_FasefodringIndikator" type="cap:TristateBooleanType" minOccurs="0"/>
          <element name="T13_Kapacitet" type="decimal" nillable="true" minOccurs="0"/>
          <element name="T13_StandardMiljoeEffekt" type="decimal" nillable="true" minOccurs="0"/>
          <element name="T13_TeknologiensLevetid" type="decimal" nillable="true" minOccurs="0"/>
          <element name="T13_StandardOmk" type="decimal" nillable="true" minOccurs="0"/>
          <element name="T13_Antal" type="integer" nillable="true" minOccurs="0"/>
          <element name="T13_IAlt" type="decimal" nillable="true" minOccurs="0"/>
          <element name="T13_Tilskudsgrundlag" type="decimal" nillable="true" minOccurs="0"/>
          <element name="T13S1_StandardOmk" type="decimal" nillable="true" minOccurs="0"/>
          <element name="T13S1_Antal" type="integer" nillable="true" minOccurs="0"/>
          <element name="T13S1_IAlt" type="decimal" nillable="true" minOccurs="0"/>
          <element name="T13S2_StandardOmk" type="decimal" nillable="true" minOccurs="0"/>
          <element name="T13S2_Antal" type="integer" nillable="true" minOccurs="0"/>
          <element name="T13S2_IAlt" type="decimal" nillable="true" minOccurs="0"/>
          <element name="T13S3_StandardOmk" type="decimal" nillable="true" minOccurs="0"/>
          <element name="T13S3_Antal" type="integer" nillable="true" minOccurs="0"/>
          <element name="T13S3_IAlt" type="decimal" nillable="true" minOccurs="0"/>
        </sequence>
      </complexType>
      <complexType name="Tilskud14Type">
        <sequence>
          <element name="T14_FasefodringIndikator" type="cap:TristateBooleanType" minOccurs="0"/>
          <element name="T14_Kapacitet" type="decimal" nillable="true" minOccurs="0"/>
          <element name="T14_StandardMiljoeEffekt" type="decimal" nillable="true" minOccurs="0"/>
          <element name="T14_TeknologiensLevetid" type="decimal" nillable="true" minOccurs="0"/>
          <element name="T14_StandardOmk" type="decimal" nillable="true" minOccurs="0"/>
          <element name="T14_Antal" type="integer" nillable="true" minOccurs="0"/>
          <element name="T14_IAlt" type="decimal" nillable="true" minOccurs="0"/>
          <element name="T14_Tilskudsgrundlag" type="decimal" nillable="true" minOccurs="0"/>
          <element name="T14_LoesningVaelger" type="integer" nillable="true" minOccurs="0"/>
          <element name="T14_LoesningVaelger2" type="integer" nillable="true" minOccurs="0"/>
          <element name="T14_LoesningVaelger3" type="integer" nillable="true" minOccurs="0"/>
          <element name="T14S1_StandardOmk" type="decimal" nillable="true" minOccurs="0"/>
          <element name="T14S1_Antal" type="integer" nillable="true" minOccurs="0"/>
          <element name="T14S1_IAlt" type="decimal" nillable="true" minOccurs="0"/>
          <element name="T14S3_StandardOmk" type="decimal" nillable="true" minOccurs="0"/>
          <element name="T14S3_Antal" type="integer" nillable="true" minOccurs="0"/>
          <element name="T14S3_IAlt" type="decimal" nillable="true" minOccurs="0"/>
          <element name="T14S1L2_StandardOmk" type="decimal" nillable="true" minOccurs="0"/>
          <element name="T14S1L2_Antal" type="integer" nillable="true" minOccurs="0"/>
          <element name="T14S1L2_IAlt" type="decimal" nillable="true" minOccurs="0"/>
          <element name="T14S1L3_StandardOmk" type="decimal" nillable="true" minOccurs="0"/>
          <element name="T14S1L3_Antal" type="integer" nillable="true" minOccurs="0"/>
          <element name="T14S1L3_IAlt" type="decimal" nillable="true" minOccurs="0"/>
          <element name="T14S3L3_StandardOmk" type="decimal" nillable="true" minOccurs="0"/>
          <element name="T14S3L3_Antal" type="integer" nillable="true" minOccurs="0"/>
          <element name="T14S3L3_IAlt" type="decimal" nillable="true" minOccurs="0"/>
          <element name="T14_Silo1TaellerSkjult" type="integer" nillable="true" minOccurs="0"/>
          <element name="T14_Silo1_1" type="cap:T14_SiloType" nillable="true" minOccurs="0"/>
          <element name="T14_Silo1_2" type="cap:T14_SiloType" nillable="true" minOccurs="0"/>
          <element name="T14_Silo1_3" type="cap:T14_SiloType" nillable="true" minOccurs="0"/>
          <element name="T14_Silo1_4" type="cap:T14_SiloType" nillable="true" minOccurs="0"/>
          <element name="T14_Silo1_5" type="cap:T14_SiloType" nillable="true" minOccurs="0"/>
          <element name="T14_Silo2TaellerSkjult" type="integer" nillable="true" minOccurs="0"/>
          <element name="T14_Silo2_1" type="cap:T14_SiloType" nillable="true" minOccurs="0"/>
          <element name="T14_Silo2_2" type="cap:T14_SiloType" nillable="true" minOccurs="0"/>
          <element name="T14_Silo2_3" type="cap:T14_SiloType" nillable="true" minOccurs="0"/>
          <element name="T14_Silo2_4" type="cap:T14_SiloType" nillable="true" minOccurs="0"/>
          <element name="T14_Silo2_5" type="cap:T14_SiloType" nillable="true" minOccurs="0"/>
          <element name="T14_Silo3TaellerSkjult" type="integer" nillable="true" minOccurs="0"/>
          <element name="T14_Silo3_1" type="cap:T14_SiloType" nillable="true" minOccurs="0"/>
          <element name="T14_Silo3_2" type="cap:T14_SiloType" nillable="true" minOccurs="0"/>
          <element name="T14_Silo3_3" type="cap:T14_SiloType" nillable="true" minOccurs="0"/>
          <element name="T14_Silo3_4" type="cap:T14_SiloType" nillable="true" minOccurs="0"/>
          <element name="T14_Silo3_5" type="cap:T14_SiloType" nillable="true" minOccurs="0"/>
        </sequence>
      </complexType>
      <complexType name="T14_SiloType">
        <sequence>
          <element name="T14S2_StandardOmk" type="decimal" nillable="true" minOccurs="0"/>
          <element name="T14S2_Antal" type="decimal" nillable="true" minOccurs="0"/>
          <element name="T14S2_StardardOmkM3" type="decimal" nillable="true" minOccurs="0"/>
          <element name="T14S2_M3Silo" type="decimal" nillable="true" minOccurs="0"/>
          <element name="T14S2_IAlt" type="decimal" nillable="true" minOccurs="0"/>
        </sequence>
      </complexType>
      <complexType name="Tilskud15Type">
        <sequence>
          <element name="T15_FasefodringIndikator" type="cap:TristateBooleanType" minOccurs="0"/>
          <element name="T15_Kapacitet" type="decimal" nillable="true" minOccurs="0"/>
          <element name="T15_StandardMiljoeEffekt" type="decimal" nillable="true" minOccurs="0"/>
          <element name="T15_TeknologiensLevetid" type="decimal" nillable="true" minOccurs="0"/>
          <element name="T15_LoesningVaelger" type="integer" nillable="true" minOccurs="0"/>
          <element name="T15_LoesningVaelger2" type="integer" nillable="true" minOccurs="0"/>
          <element name="T15L1_StandardOmk" type="decimal" nillable="true" minOccurs="0"/>
          <element name="T15L1_Antal" type="integer" nillable="true" minOccurs="0"/>
          <element name="T15L1_IAlt" type="decimal" nillable="true" minOccurs="0"/>
          <element name="T15L2_StandardOmk" type="decimal" nillable="true" minOccurs="0"/>
          <element name="T15L2_Antal" type="integer" nillable="true" minOccurs="0"/>
          <element name="T15L2_IAlt" type="decimal" nillable="true" minOccurs="0"/>
          <element name="T15_Tilskudsgrundlag" type="decimal" nillable="true" minOccurs="0"/>
        </sequence>
      </complexType>
      <complexType name="Tilskud16Type">
        <sequence>
          <element name="T16_FasefodringIndikator" type="cap:TristateBooleanType" minOccurs="0"/>
          <element name="T16_Kapacitet" type="decimal" nillable="true" minOccurs="0"/>
          <element name="T16_StandardMiljoeEffekt" type="decimal" nillable="true" minOccurs="0"/>
          <element name="T16_TeknologiensLevetid" type="decimal" nillable="true" minOccurs="0"/>
          <element name="T16_StandardOmk" type="decimal" nillable="true" minOccurs="0"/>
          <element name="T16_Antal" type="integer" nillable="true" minOccurs="0"/>
          <element name="T16_IAlt" type="decimal" nillable="true" minOccurs="0"/>
          <element name="T16_Tilskudsgrundlag" type="decimal" nillable="true" minOccurs="0"/>
        </sequence>
      </complexType>
      <complexType name="Tilskud17Type">
        <sequence>
          <element name="T17_FasefodringIndikator" type="cap:TristateBooleanType" minOccurs="0"/>
          <element name="T17_Kapacitet" type="decimal" nillable="true" minOccurs="0"/>
          <element name="T17_StandardMiljoeEffekt" type="decimal" nillable="true" minOccurs="0"/>
          <element name="T17_TeknologiensLevetid" type="decimal" nillable="true" minOccurs="0"/>
          <element name="T17_LoesningVaelger" type="integer" nillable="true" minOccurs="0"/>
          <element name="T17_LoesningVaelger2" type="integer" nillable="true" minOccurs="0"/>
          <element name="T17_LoesningVaelger3" type="integer" nillable="true" minOccurs="0"/>
          <element name="T17S1_StandardOmk" type="decimal" nillable="true" minOccurs="0"/>
          <element name="T17S1_Antal" type="integer" nillable="true" minOccurs="0"/>
          <element name="T17S1_IAlt" type="decimal" nillable="true" minOccurs="0"/>
          <element name="T17S1L2_StandardOmk" type="decimal" nillable="true" minOccurs="0"/>
          <element name="T17S1L2_Antal" type="integer" nillable="true" minOccurs="0"/>
          <element name="T17S1L2_IAlt" type="decimal" nillable="true" minOccurs="0"/>
          <element name="T17S1L3_StandardOmk" type="decimal" nillable="true" minOccurs="0"/>
          <element name="T17S1L3_Antal" type="integer" nillable="true" minOccurs="0"/>
          <element name="T17S1L3_IAlt" type="decimal" nillable="true" minOccurs="0"/>
          <element name="T17_Tilskudsgrundlag" type="decimal" nillable="true" minOccurs="0"/>
          <element name="T17_Silo1TaellerSkjult" type="integer" nillable="true" minOccurs="0"/>
          <element name="T17_Silo1_1" type="cap:T17_SiloType" nillable="true" minOccurs="0"/>
          <element name="T17_Silo1_2" type="cap:T17_SiloType" nillable="true" minOccurs="0"/>
          <element name="T17_Silo1_3" type="cap:T17_SiloType" nillable="true" minOccurs="0"/>
          <element name="T17_Silo1_4" type="cap:T17_SiloType" nillable="true" minOccurs="0"/>
          <element name="T17_Silo1_5" type="cap:T17_SiloType" nillable="true" minOccurs="0"/>
          <element name="T17_Silo2TaellerSkjult" type="integer" nillable="true" minOccurs="0"/>
          <element name="T17_Silo2_1" type="cap:T17_SiloType" nillable="true" minOccurs="0"/>
          <element name="T17_Silo2_2" type="cap:T17_SiloType" nillable="true" minOccurs="0"/>
          <element name="T17_Silo2_3" type="cap:T17_SiloType" nillable="true" minOccurs="0"/>
          <element name="T17_Silo2_4" type="cap:T17_SiloType" nillable="true" minOccurs="0"/>
          <element name="T17_Silo2_5" type="cap:T17_SiloType" nillable="true" minOccurs="0"/>
          <element name="T17_Silo3TaellerSkjult" type="integer" nillable="true" minOccurs="0"/>
          <element name="T17_Silo3_1" type="cap:T17_SiloType" nillable="true" minOccurs="0"/>
          <element name="T17_Silo3_2" type="cap:T17_SiloType" nillable="true" minOccurs="0"/>
          <element name="T17_Silo3_3" type="cap:T17_SiloType" nillable="true" minOccurs="0"/>
          <element name="T17_Silo3_4" type="cap:T17_SiloType" nillable="true" minOccurs="0"/>
          <element name="T17_Silo3_5" type="cap:T17_SiloType" nillable="true" minOccurs="0"/>
          <element name="T17_Silo4TaellerSkjult" type="integer" nillable="true" minOccurs="0"/>
          <element name="T17_Silo4_1" type="cap:T17_SiloType" nillable="true" minOccurs="0"/>
          <element name="T17_Silo4_2" type="cap:T17_SiloType" nillable="true" minOccurs="0"/>
          <element name="T17_Silo4_3" type="cap:T17_SiloType" nillable="true" minOccurs="0"/>
          <element name="T17_Silo4_4" type="cap:T17_SiloType" nillable="true" minOccurs="0"/>
          <element name="T17_Silo4_5" type="cap:T17_SiloType" nillable="true" minOccurs="0"/>
          <element name="T17_Silo5TaellerSkjult" type="integer" nillable="true" minOccurs="0"/>
          <element name="T17_Silo5_1" type="cap:T17_SiloType" nillable="true" minOccurs="0"/>
          <element name="T17_Silo5_2" type="cap:T17_SiloType" nillable="true" minOccurs="0"/>
          <element name="T17_Silo5_3" type="cap:T17_SiloType" nillable="true" minOccurs="0"/>
          <element name="T17_Silo5_4" type="cap:T17_SiloType" nillable="true" minOccurs="0"/>
          <element name="T17_Silo5_5" type="cap:T17_SiloType" nillable="true" minOccurs="0"/>
        </sequence>
      </complexType>
      <complexType name="T17_SiloType">
        <sequence>
          <element name="T17S2_StandardOmk" type="decimal" nillable="true" minOccurs="0"/>
          <element name="T17S2_Antal" type="decimal" nillable="true" minOccurs="0"/>
          <element name="T17S2_StardardOmkM3" type="decimal" nillable="true" minOccurs="0"/>
          <element name="T17S2_M3Silo" type="decimal" nillable="true" minOccurs="0"/>
          <element name="T17S2_IAlt" type="decimal" nillable="true" minOccurs="0"/>
        </sequence>
      </complexType>
      <complexType name="Tilskud18Type">
        <sequence>
          <element name="T18_FasefodringIndikator" type="cap:TristateBooleanType" minOccurs="0"/>
          <element name="T18_Kapacitet" type="decimal" nillable="true" minOccurs="0"/>
          <element name="T18_StandardMiljoeEffekt" type="decimal" nillable="true" minOccurs="0"/>
          <element name="T18_TeknologiensLevetid" type="decimal" nillable="true" minOccurs="0"/>
          <element name="T18_StandardOmk" type="decimal" nillable="true" minOccurs="0"/>
          <element name="T18_Antal" type="integer" nillable="true" minOccurs="0"/>
          <element name="T18_IAlt" type="decimal" nillable="true" minOccurs="0"/>
          <element name="T18_Tilskudsgrundlag" type="decimal" nillable="true" minOccurs="0"/>
        </sequence>
      </complexType>
      <complexType name="Tilskudsopgoerelse1Type">
        <sequence>
          <element name="T11_TilskudsgrundlagDKKSum" type="decimal" nillable="true" minOccurs="0"/>
          <element name="T11_TilsagnsbeloebDKKSum" type="decimal" nillable="true" minOccurs="0"/>
          <element name="T12_TilskudsgrundlagDKKSum" type="decimal" nillable="true" minOccurs="0"/>
          <element name="T12_TilsagnsbeloebDKKSum" type="decimal" nillable="true" minOccurs="0"/>
          <element name="T13_TilskudsgrundlagDKKSum" type="decimal" nillable="true" minOccurs="0"/>
          <element name="T13_TilsagnsbeloebDKKSum" type="decimal" nillable="true" minOccurs="0"/>
          <element name="T14_TilskudsgrundlagDKKSum" type="decimal" nillable="true" minOccurs="0"/>
          <element name="T14_TilsagnsbeloebDKKSum" type="decimal" nillable="true" minOccurs="0"/>
          <element name="T15_TilskudsgrundlagDKKSum" type="decimal" nillable="true" minOccurs="0"/>
          <element name="T15_TilsagnsbeloebDKKSum" type="decimal" nillable="true" minOccurs="0"/>
          <element name="T16_TilskudsgrundlagDKKSum" type="decimal" nillable="true" minOccurs="0"/>
          <element name="T16_TilsagnsbeloebDKKSum" type="decimal" nillable="true" minOccurs="0"/>
          <element name="T17_TilskudsgrundlagDKKSum" type="decimal" nillable="true" minOccurs="0"/>
          <element name="T17_TilsagnsbeloebDKKSum" type="decimal" nillable="true" minOccurs="0"/>
          <element name="T18_TilskudsgrundlagDKKSum" type="decimal" nillable="true" minOccurs="0"/>
          <element name="T18_TilsagnsbeloebDKKSum" type="decimal" nillable="true" minOccurs="0"/>
          <element name="I1_SamletTilskudsgrundlagDKKSum" type="decimal" nillable="true" minOccurs="0"/>
          <element name="I1_SamletTilsagnsbeloebDKKSum" type="decimal" nillable="true" minOccurs="0"/>
        </sequence>
      </complexType>
      <complexType name="Indsats2Type">
        <sequence>
          <element name="Tilskudsberegning2" type="cap:Tilskudsberegning2Type" minOccurs="0"/>
        </sequence>
      </complexType>
      <complexType name="Tilskudsberegning2Type">
        <sequence>
          <element name="Tilskud21" type="cap:Tilskud21Type" minOccurs="0"/>
          <element name="Tilskud22" type="cap:Tilskud22Type" minOccurs="0"/>
          <element name="Tilskud23" type="cap:Tilskud23Type" minOccurs="0"/>
          <element name="Tilskud24" type="cap:Tilskud24Type" minOccurs="0"/>
          <element name="Tilskudsopgoerelse2" type="cap:Tilskudsopgoerelse2Type" minOccurs="0"/>
        </sequence>
      </complexType>
      <complexType name="Tilskud21Type">
        <sequence>
          <element name="T21_GyllefosuringIndikator" type="cap:TristateBooleanType" minOccurs="0"/>
          <element name="T21_Kapacitet" type="decimal" nillable="true" minOccurs="0"/>
          <element name="T21_StandardMiljoeEffekt" type="decimal" nillable="true" minOccurs="0"/>
          <element name="T21_TeknologiensLevetid" type="decimal" nillable="true" minOccurs="0"/>
          <element name="T21_StandardOmk" type="decimal" nillable="true" minOccurs="0"/>
          <element name="T21_Antal" type="integer" nillable="true" minOccurs="0"/>
          <element name="T21_IAlt" type="decimal" nillable="true" minOccurs="0"/>
          <element name="T21_Tilskudsgrundlag" type="decimal" nillable="true" minOccurs="0"/>
        </sequence>
      </complexType>
      <complexType name="Tilskud22Type">
        <sequence>
          <element name="T22_FasefodringIndikator" type="cap:TristateBooleanType" minOccurs="0"/>
          <element name="T22_Kapacitet" type="decimal" nillable="true" minOccurs="0"/>
          <element name="T22_StandardMiljoeEffekt" type="decimal" nillable="true" minOccurs="0"/>
          <element name="T22_TeknologiensLevetid" type="decimal" nillable="true" minOccurs="0"/>
          <element name="T22S2_StandardOmk" type="decimal" nillable="true" minOccurs="0"/>
          <element name="T22S2_Antal" type="integer" nillable="true" minOccurs="0"/>
          <element name="T22S2_IAlt" type="decimal" nillable="true" minOccurs="0"/>
          <element name="T22S3_StandardOmk" type="decimal" nillable="true" minOccurs="0"/>
          <element name="T22S3_Antal" type="integer" nillable="true" minOccurs="0"/>
          <element name="T22S3_IAlt" type="decimal" nillable="true" minOccurs="0"/>
          <element name="T22_Tilskudsgrundlag" type="decimal" nillable="true" minOccurs="0"/>
          <element name="T22_SiloTaellerSkjult" type="integer" nillable="true" minOccurs="0"/>
          <element name="T22_Silo1" type="cap:T22_SiloType"/>
          <element name="T22_Silo2" type="cap:T22_SiloType"/>
          <element name="T22_Silo3" type="cap:T22_SiloType"/>
          <element name="T22_Silo4" type="cap:T22_SiloType"/>
          <element name="T22_Silo5" type="cap:T22_SiloType"/>
        </sequence>
      </complexType>
      <complexType name="T22_SiloType">
        <sequence>
          <element name="T22_StandardOmk" type="decimal" nillable="true" minOccurs="0"/>
          <element name="T22_Antal" type="decimal" nillable="true" minOccurs="0"/>
          <element name="T22_StardardOmkM3" type="decimal" nillable="true" minOccurs="0"/>
          <element name="T22_M3Silo" type="decimal" nillable="true" minOccurs="0"/>
          <element name="T22_IAlt" type="decimal" nillable="true" minOccurs="0"/>
        </sequence>
      </complexType>
      <complexType name="Tilskud23Type">
        <sequence>
          <element name="T23_FasefodringIndikator" type="cap:TristateBooleanType" minOccurs="0"/>
          <element name="T23_Kapacitet" type="decimal" nillable="true" minOccurs="0"/>
          <element name="T23_StandardMiljoeEffekt" type="decimal" nillable="true" minOccurs="0"/>
          <element name="T23_TeknologiensLevetid" type="decimal" nillable="true" minOccurs="0"/>
          <element name="T23_StandardOmk" type="decimal" nillable="true" minOccurs="0"/>
          <element name="T23_Antal" type="integer" nillable="true" minOccurs="0"/>
          <element name="T23_IAlt" type="decimal" nillable="true" minOccurs="0"/>
          <element name="T23_Tilskudsgrundlag" type="decimal" nillable="true" minOccurs="0"/>
        </sequence>
      </complexType>
      <complexType name="Tilskud24Type">
        <sequence>
          <element name="T24_FasefodringIndikator" type="cap:TristateBooleanType" minOccurs="0"/>
          <element name="T24_Kapacitet" type="decimal" nillable="true" minOccurs="0"/>
          <element name="T24_StandardMiljoeEffekt" type="decimal" nillable="true" minOccurs="0"/>
          <element name="T24_TeknologiensLevetid" type="decimal" nillable="true" minOccurs="0"/>
          <element name="T24_LoesningVaelger" type="integer" nillable="true" minOccurs="0"/>
          <element name="T24_LoesningVaelger2" type="integer" nillable="true" minOccurs="0"/>
          <element name="T24_LoesningVaelger3" type="integer" nillable="true" minOccurs="0"/>
          <element name="T24S1_StandardOmk" type="decimal" nillable="true" minOccurs="0"/>
          <element name="T24S1_Antal" type="integer" nillable="true" minOccurs="0"/>
          <element name="T24S1_IAlt" type="decimal" nillable="true" minOccurs="0"/>
          <element name="T24S1L2_StandardOmk" type="decimal" nillable="true" minOccurs="0"/>
          <element name="T24S1L2_Antal" type="integer" nillable="true" minOccurs="0"/>
          <element name="T24S1L2_IAlt" type="decimal" nillable="true" minOccurs="0"/>
          <element name="T24S1L3_StandardOmk" type="decimal" nillable="true" minOccurs="0"/>
          <element name="T24S1L3_Antal" type="integer" nillable="true" minOccurs="0"/>
          <element name="T24S1L3_IAlt" type="decimal" nillable="true" minOccurs="0"/>
          <element name="T24_Tilskudsgrundlag" type="decimal" nillable="true" minOccurs="0"/>
          <element name="T24_Fodermagasin1TaellerSkjult" type="integer" nillable="true" minOccurs="0"/>
          <element name="T24_Fodermagasin1_1" type="cap:T24_FodermagasinType"/>
          <element name="T24_Fodermagasin1_2" type="cap:T24_FodermagasinType"/>
          <element name="T24_Fodermagasin1_3" type="cap:T24_FodermagasinType"/>
          <element name="T24_Fodermagasin1_4" type="cap:T24_FodermagasinType"/>
          <element name="T24_Fodermagasin1_5" type="cap:T24_FodermagasinType"/>
          <element name="T24_FoderBlander1TaellerSkjult" type="integer" nillable="true" minOccurs="0"/>
          <element name="T24_FoderBlander1_1" type="cap:T24_FodermagasinType"/>
          <element name="T24_FoderBlander1_2" type="cap:T24_FodermagasinType"/>
          <element name="T24_FoderBlander1_3" type="cap:T24_FodermagasinType"/>
          <element name="T24_FoderBlander1_4" type="cap:T24_FodermagasinType"/>
          <element name="T24_FoderBlander1_5" type="cap:T24_FodermagasinType"/>
          <element name="T24_Fodermagasin2TaellerSkjult" type="integer" nillable="true" minOccurs="0"/>
          <element name="T24_Fodermagasin2_1" type="cap:T24_FodermagasinType"/>
          <element name="T24_Fodermagasin2_2" type="cap:T24_FodermagasinType"/>
          <element name="T24_Fodermagasin2_3" type="cap:T24_FodermagasinType"/>
          <element name="T24_Fodermagasin2_4" type="cap:T24_FodermagasinType"/>
          <element name="T24_Fodermagasin2_5" type="cap:T24_FodermagasinType"/>
          <element name="T24_FoderBlander2TaellerSkjult" type="integer" nillable="true" minOccurs="0"/>
          <element name="T24_FoderBlander2_1" type="cap:T24_FodermagasinType"/>
          <element name="T24_FoderBlander2_2" type="cap:T24_FodermagasinType"/>
          <element name="T24_FoderBlander2_3" type="cap:T24_FodermagasinType"/>
          <element name="T24_FoderBlander2_4" type="cap:T24_FodermagasinType"/>
          <element name="T24_FoderBlander2_5" type="cap:T24_FodermagasinType"/>
          <element name="T24_Fodermagasin3TaellerSkjult" type="integer" nillable="true" minOccurs="0"/>
          <element name="T24_Fodermagasin3_1" type="cap:T24_FodermagasinType"/>
          <element name="T24_Fodermagasin3_2" type="cap:T24_FodermagasinType"/>
          <element name="T24_Fodermagasin3_3" type="cap:T24_FodermagasinType"/>
          <element name="T24_Fodermagasin3_4" type="cap:T24_FodermagasinType"/>
          <element name="T24_Fodermagasin3_5" type="cap:T24_FodermagasinType"/>
        </sequence>
      </complexType>
      <complexType name="T24_FodermagasinType">
        <sequence>
          <element name="T24S2_StandardOmk" type="decimal" nillable="true" minOccurs="0"/>
          <element name="T24S2_Antal" type="decimal" nillable="true" minOccurs="0"/>
          <element name="T24S2_StardardOmkM3" type="decimal" nillable="true" minOccurs="0"/>
          <element name="T24S2_Maengde" type="decimal" nillable="true" minOccurs="0"/>
          <element name="T24S2_IAlt" type="decimal" nillable="true" minOccurs="0"/>
        </sequence>
      </complexType>
      <complexType name="Tilskudsopgoerelse2Type">
        <sequence>
          <element name="T21_TilskudsgrundlagDKKSum" type="decimal" nillable="true" minOccurs="0"/>
          <element name="T21_TilsagnsbeloebDKKSum" type="decimal" nillable="true" minOccurs="0"/>
          <element name="T22_TilskudsgrundlagDKKSum" type="decimal" nillable="true" minOccurs="0"/>
          <element name="T22_TilsagnsbeloebDKKSum" type="decimal" nillable="true" minOccurs="0"/>
          <element name="T23_TilskudsgrundlagDKKSum" type="decimal" nillable="true" minOccurs="0"/>
          <element name="T23_TilsagnsbeloebDKKSum" type="decimal" nillable="true" minOccurs="0"/>
          <element name="T24_TilskudsgrundlagDKKSum" type="decimal" nillable="true" minOccurs="0"/>
          <element name="T24_TilsagnsbeloebDKKSum" type="decimal" nillable="true" minOccurs="0"/>
          <element name="I2_SamletTilskudsgrundlagDKKSum" type="decimal" nillable="true" minOccurs="0"/>
          <element name="I2_SamletTilsagnsbeloebDKKSum" type="decimal" nillable="true" minOccurs="0"/>
        </sequence>
      </complexType>
      <complexType name="Indsats3Type">
        <sequence>
          <element name="Tilskudsberegning3" type="cap:Tilskudsberegning3Type" minOccurs="0"/>
        </sequence>
      </complexType>
      <complexType name="Tilskudsberegning3Type">
        <sequence>
          <element name="Tilskud31" type="cap:Tilskud31Type" minOccurs="0"/>
          <element name="Tilskud32" type="cap:Tilskud32Type" minOccurs="0"/>
          <element name="Tilskud33" type="cap:Tilskud33Type" minOccurs="0"/>
          <element name="Tilskud34" type="cap:Tilskud34Type" minOccurs="0"/>
          <element name="Tilskud35" type="cap:Tilskud35Type" minOccurs="0"/>
          <element name="Tilskud36" type="cap:Tilskud36Type" minOccurs="0"/>
          <element name="Tilskud37" type="cap:Tilskud37Type" minOccurs="0"/>
          <element name="Tilskudsopgoerelse3" type="cap:Tilskudsopgoerelse3Type" minOccurs="0"/>
        </sequence>
      </complexType>
      <complexType name="Tilskud31Type">
        <sequence>
          <element name="T31_GyllefosuringIndikator" type="cap:TristateBooleanType" minOccurs="0"/>
          <element name="T31_Kapacitet" type="decimal" nillable="true" minOccurs="0"/>
          <element name="T31_StandardMiljoeEffekt" type="decimal" nillable="true" minOccurs="0"/>
          <element name="T31_TeknologiensLevetid" type="decimal" nillable="true" minOccurs="0"/>
          <element name="T31_StandardOmk" type="decimal" nillable="true" minOccurs="0"/>
          <element name="T31_Antal" type="integer" nillable="true" minOccurs="0"/>
          <element name="T31_IAlt" type="decimal" nillable="true" minOccurs="0"/>
          <element name="T31_Tilskudsgrundlag" type="decimal" nillable="true" minOccurs="0"/>
        </sequence>
      </complexType>
      <complexType name="Tilskud32Type">
        <sequence>
          <element name="T32_FasefodringIndikator" type="cap:TristateBooleanType" minOccurs="0"/>
          <element name="T32_Kapacitet" type="decimal" nillable="true" minOccurs="0"/>
          <element name="T32_StandardMiljoeEffekt" type="decimal" nillable="true" minOccurs="0"/>
          <element name="T32_TeknologiensLevetid" type="decimal" nillable="true" minOccurs="0"/>
          <element name="T32_StandardOmk" type="decimal" nillable="true" minOccurs="0"/>
          <element name="T32_Antal" type="integer" nillable="true" minOccurs="0"/>
          <element name="T32_IAlt" type="decimal" nillable="true" minOccurs="0"/>
          <element name="T32_Tilskudsgrundlag" type="decimal" nillable="true" minOccurs="0"/>
        </sequence>
      </complexType>
      <complexType name="Tilskud33Type">
        <sequence>
          <element name="T33_FasefodringIndikator" type="cap:TristateBooleanType" minOccurs="0"/>
          <element name="T33_Kapacitet" type="decimal" nillable="true" minOccurs="0"/>
          <element name="T33_StandardMiljoeEffekt" type="decimal" nillable="true" minOccurs="0"/>
          <element name="T33_TeknologiensLevetid" type="decimal" nillable="true" minOccurs="0"/>
          <element name="T33_LoesningVaelger" type="integer" nillable="true" minOccurs="0"/>
          <element name="T33_LoesningVaelger2" type="integer" nillable="true" minOccurs="0"/>
          <element name="T33_StandardOmkL1" type="decimal" nillable="true" minOccurs="0"/>
          <element name="T33_AntalL1" type="integer" nillable="true" minOccurs="0"/>
          <element name="T33_IAltL1" type="decimal" nillable="true" minOccurs="0"/>
          <element name="T33_StandardOmkL2" type="decimal" nillable="true" minOccurs="0"/>
          <element name="T33_AntalL2" type="integer" nillable="true" minOccurs="0"/>
          <element name="T33_IAltL2" type="decimal" nillable="true" minOccurs="0"/>
          <element name="T33_Tilskudsgrundlag" type="decimal" nillable="true" minOccurs="0"/>
        </sequence>
      </complexType>
      <complexType name="Tilskud34Type">
        <sequence>
          <element name="T34_FasefodringIndikator" type="cap:TristateBooleanType" minOccurs="0"/>
          <element name="T34_Kapacitet" type="decimal" nillable="true" minOccurs="0"/>
          <element name="T34_StandardMiljoeEffekt" type="decimal" nillable="true" minOccurs="0"/>
          <element name="T34_TeknologiensLevetid" type="decimal" nillable="true" minOccurs="0"/>
          <element name="T34_LoesningVaelger" type="integer" nillable="true" minOccurs="0"/>
          <element name="T34_LoesningVaelger2" type="integer" nillable="true" minOccurs="0"/>
          <element name="T34_StandardOmkL1" type="decimal" nillable="true" minOccurs="0"/>
          <element name="T34_AntalL1" type="integer" nillable="true" minOccurs="0"/>
          <element name="T34_IAltL1" type="decimal" nillable="true" minOccurs="0"/>
          <element name="T34_StandardOmkL2" type="decimal" nillable="true" minOccurs="0"/>
          <element name="T34_AntalL2" type="integer" nillable="true" minOccurs="0"/>
          <element name="T34_IAltL2" type="decimal" nillable="true" minOccurs="0"/>
          <element name="T34_Tilskudsgrundlag" type="decimal" nillable="true" minOccurs="0"/>
        </sequence>
      </complexType>
      <complexType name="Tilskud35Type">
        <sequence>
          <element name="T35_FasefodringIndikator" type="cap:TristateBooleanType" minOccurs="0"/>
          <element name="T35_Kapacitet" type="decimal" nillable="true" minOccurs="0"/>
          <element name="T35_StandardMiljoeEffekt" type="decimal" nillable="true" minOccurs="0"/>
          <element name="T35_TeknologiensLevetid" type="decimal" nillable="true" minOccurs="0"/>
          <element name="T35_LoesningVaelger" type="integer" nillable="true" minOccurs="0"/>
          <element name="T35_LoesningVaelger2" type="integer" nillable="true" minOccurs="0"/>
          <element name="T35_StandardOmkL1" type="decimal" nillable="true" minOccurs="0"/>
          <element name="T35_AntalL1" type="integer" nillable="true" minOccurs="0"/>
          <element name="T35_IAltL1" type="decimal" nillable="true" minOccurs="0"/>
          <element name="T35_StandardOmkL2" type="decimal" nillable="true" minOccurs="0"/>
          <element name="T35_AntalL2" type="integer" nillable="true" minOccurs="0"/>
          <element name="T35_IAltL2" type="decimal" nillable="true" minOccurs="0"/>
          <element name="T35_Tilskudsgrundlag" type="decimal" nillable="true" minOccurs="0"/>
        </sequence>
      </complexType>
      <complexType name="Tilskud36Type">
        <sequence>
          <element name="T36_FasefodringIndikator" type="cap:TristateBooleanType" minOccurs="0"/>
          <element name="T36_Kapacitet" type="decimal" nillable="true" minOccurs="0"/>
          <element name="T36_StandardMiljoeEffekt" type="decimal" nillable="true" minOccurs="0"/>
          <element name="T36_TeknologiensLevetid" type="decimal" nillable="true" minOccurs="0"/>
          <element name="T36_StandardOmk" type="decimal" nillable="true" minOccurs="0"/>
          <element name="T36_Antal" type="integer" nillable="true" minOccurs="0"/>
          <element name="T36_IAlt" type="decimal" nillable="true" minOccurs="0"/>
          <element name="T36_Tilskudsgrundlag" type="decimal" nillable="true" minOccurs="0"/>
        </sequence>
      </complexType>
      <complexType name="Tilskud37Type">
        <sequence>
          <element name="T37_FasefodringIndikator" type="cap:TristateBooleanType" minOccurs="0"/>
          <element name="T37_Kapacitet" type="decimal" nillable="true" minOccurs="0"/>
          <element name="T37_StandardMiljoeEffekt" type="decimal" nillable="true" minOccurs="0"/>
          <element name="T37_TeknologiensLevetid" type="decimal" nillable="true" minOccurs="0"/>
          <element name="T37_StandardOmk" type="decimal" nillable="true" minOccurs="0"/>
          <element name="T37_Antal" type="integer" nillable="true" minOccurs="0"/>
          <element name="T37_IAlt" type="decimal" nillable="true" minOccurs="0"/>
          <element name="T37_Tilskudsgrundlag" type="decimal" nillable="true" minOccurs="0"/>
        </sequence>
      </complexType>
      <complexType name="Tilskudsopgoerelse3Type">
        <sequence>
          <element name="T31_TilskudsgrundlagDKKSum" type="decimal" nillable="true" minOccurs="0"/>
          <element name="T31_TilsagnsbeloebDKKSum" type="decimal" nillable="true" minOccurs="0"/>
          <element name="T32_TilskudsgrundlagDKKSum" type="decimal" nillable="true" minOccurs="0"/>
          <element name="T32_TilsagnsbeloebDKKSum" type="decimal" nillable="true" minOccurs="0"/>
          <element name="T33_TilskudsgrundlagDKKSum" type="decimal" nillable="true" minOccurs="0"/>
          <element name="T33_TilsagnsbeloebDKKSum" type="decimal" nillable="true" minOccurs="0"/>
          <element name="T34_TilskudsgrundlagDKKSum" type="decimal" nillable="true" minOccurs="0"/>
          <element name="T34_TilsagnsbeloebDKKSum" type="decimal" nillable="true" minOccurs="0"/>
          <element name="T35_TilskudsgrundlagDKKSum" type="decimal" nillable="true" minOccurs="0"/>
          <element name="T35_TilsagnsbeloebDKKSum" type="decimal" nillable="true" minOccurs="0"/>
          <element name="T36_TilskudsgrundlagDKKSum" type="decimal" nillable="true" minOccurs="0"/>
          <element name="T36_TilsagnsbeloebDKKSum" type="decimal" nillable="true" minOccurs="0"/>
          <element name="T37_TilskudsgrundlagDKKSum" type="decimal" nillable="true" minOccurs="0"/>
          <element name="T37_TilsagnsbeloebDKKSum" type="decimal" nillable="true" minOccurs="0"/>
          <element name="I3_SamletTilskudsgrundlagDKKSum" type="decimal" nillable="true" minOccurs="0"/>
          <element name="I3_SamletTilsagnsbeloebDKKSum" type="decimal" nillable="true" minOccurs="0"/>
        </sequence>
      </complexType>
      <complexType name="Indsats4Type">
        <sequence>
          <element name="Tilskudsberegning4" type="cap:Tilskudsberegning4Type" minOccurs="0"/>
        </sequence>
      </complexType>
      <complexType name="Tilskudsberegning4Type">
        <sequence>
          <element name="Tilskud41" type="cap:Tilskud41Type" minOccurs="0"/>
          <element name="Tilskud42" type="cap:Tilskud42Type" minOccurs="0"/>
          <element name="Tilskud43" type="cap:Tilskud43Type" minOccurs="0"/>
          <element name="Tilskud44" type="cap:Tilskud44Type" minOccurs="0"/>
          <element name="Tilskud45" type="cap:Tilskud45Type" minOccurs="0"/>
          <element name="Tilskud46" type="cap:Tilskud46Type" minOccurs="0"/>
          <element name="Tilskud47" type="cap:Tilskud47Type" minOccurs="0"/>
          <element name="Tilskud48" type="cap:Tilskud48Type" minOccurs="0"/>
          <element name="Tilskudsopgoerelse4" type="cap:Tilskudsopgoerelse4Type" minOccurs="0"/>
        </sequence>
      </complexType>
      <complexType name="Tilskud41Type">
        <sequence>
          <element name="T41_GyllefosuringIndikator" type="cap:TristateBooleanType" minOccurs="0"/>
          <element name="T41_Kapacitet" type="decimal" nillable="true" minOccurs="0"/>
          <element name="T41_StandardMiljoeEffekt" type="decimal" nillable="true" minOccurs="0"/>
          <element name="T41_TeknologiensLevetid" type="decimal" nillable="true" minOccurs="0"/>
          <element name="T41_StandardOmk" type="decimal" nillable="true" minOccurs="0"/>
          <element name="T41_Antal" type="integer" nillable="true" minOccurs="0"/>
          <element name="T41_IAlt" type="decimal" nillable="true" minOccurs="0"/>
          <element name="T41_Tilskudsgrundlag" type="decimal" nillable="true" minOccurs="0"/>
        </sequence>
      </complexType>
      <complexType name="Tilskud42Type">
        <sequence>
          <element name="T42_FasefodringIndikator" type="cap:TristateBooleanType" minOccurs="0"/>
          <element name="T42_Kapacitet" type="decimal" nillable="true" minOccurs="0"/>
          <element name="T42_StandardMiljoeEffekt" type="decimal" nillable="true" minOccurs="0"/>
          <element name="T42_TeknologiensLevetid" type="decimal" nillable="true" minOccurs="0"/>
          <element name="T42_StandardOmk" type="decimal" nillable="true" minOccurs="0"/>
          <element name="T42_Antal" type="integer" nillable="true" minOccurs="0"/>
          <element name="T42_IAlt" type="decimal" nillable="true" minOccurs="0"/>
          <element name="T42_Tilskudsgrundlag" type="decimal" nillable="true" minOccurs="0"/>
        </sequence>
      </complexType>
      <complexType name="Tilskud43Type">
        <sequence>
          <element name="T43_FasefodringIndikator" type="cap:TristateBooleanType" minOccurs="0"/>
          <element name="T43_Kapacitet" type="decimal" nillable="true" minOccurs="0"/>
          <element name="T43_StandardMiljoeEffekt" type="decimal" nillable="true" minOccurs="0"/>
          <element name="T43_TeknologiensLevetid" type="decimal" nillable="true" minOccurs="0"/>
          <element name="T43_StandardOmk" type="decimal" nillable="true" minOccurs="0"/>
          <element name="T43_Antal" type="integer" nillable="true" minOccurs="0"/>
          <element name="T43_IAlt" type="decimal" nillable="true" minOccurs="0"/>
          <element name="T43_Tilskudsgrundlag" type="decimal" nillable="true" minOccurs="0"/>
        </sequence>
      </complexType>
      <complexType name="Tilskud44Type">
        <sequence>
          <element name="T44_FasefodringIndikator" type="cap:TristateBooleanType" minOccurs="0"/>
          <element name="T44_Kapacitet" type="decimal" nillable="true" minOccurs="0"/>
          <element name="T44_StandardMiljoeEffekt" type="decimal" nillable="true" minOccurs="0"/>
          <element name="T44_TeknologiensLevetid" type="decimal" nillable="true" minOccurs="0"/>
          <element name="T44_StandardOmk" type="decimal" nillable="true" minOccurs="0"/>
          <element name="T44_Antal" type="integer" nillable="true" minOccurs="0"/>
          <element name="T44_IAlt" type="decimal" nillable="true" minOccurs="0"/>
          <element name="T44_Tilskudsgrundlag" type="decimal" nillable="true" minOccurs="0"/>
        </sequence>
      </complexType>
      <complexType name="Tilskud45Type">
        <sequence>
          <element name="T45_FasefodringIndikator" type="cap:TristateBooleanType" minOccurs="0"/>
          <element name="T45_Kapacitet" type="decimal" nillable="true" minOccurs="0"/>
          <element name="T45_StandardMiljoeEffekt" type="decimal" nillable="true" minOccurs="0"/>
          <element name="T45_TeknologiensLevetid" type="decimal" nillable="true" minOccurs="0"/>
          <element name="T45_StandardOmk" type="decimal" nillable="true" minOccurs="0"/>
          <element name="T45_Antal" type="integer" nillable="true" minOccurs="0"/>
          <element name="T45_IAlt" type="decimal" nillable="true" minOccurs="0"/>
          <element name="T45_Tilskudsgrundlag" type="decimal" nillable="true" minOccurs="0"/>
        </sequence>
      </complexType>
      <complexType name="Tilskud46Type">
        <sequence>
          <element name="T46_FasefodringIndikator" type="cap:TristateBooleanType" minOccurs="0"/>
          <element name="T46_Kapacitet" type="decimal" nillable="true" minOccurs="0"/>
          <element name="T46_StandardMiljoeEffekt" type="decimal" nillable="true" minOccurs="0"/>
          <element name="T46_TeknologiensLevetid" type="decimal" nillable="true" minOccurs="0"/>
          <element name="T46_StandardOmk" type="decimal" nillable="true" minOccurs="0"/>
          <element name="T46_Antal" type="integer" nillable="true" minOccurs="0"/>
          <element name="T46_IAlt" type="decimal" nillable="true" minOccurs="0"/>
          <element name="T46_Tilskudsgrundlag" type="decimal" nillable="true" minOccurs="0"/>
        </sequence>
      </complexType>
      <complexType name="Tilskud47Type">
        <sequence>
          <element name="T47_FasefodringIndikator" type="cap:TristateBooleanType" minOccurs="0"/>
          <element name="T47_Kapacitet" type="decimal" nillable="true" minOccurs="0"/>
          <element name="T47_StandardMiljoeEffekt" type="decimal" nillable="true" minOccurs="0"/>
          <element name="T47_TeknologiensLevetid" type="decimal" nillable="true" minOccurs="0"/>
          <element name="T47_StandardOmkS1" type="decimal" nillable="true" minOccurs="0"/>
          <element name="T47_AntalS1" type="integer" nillable="true" minOccurs="0"/>
          <element name="T47_IAltS1" type="decimal" nillable="true" minOccurs="0"/>
          <element name="T47_StandardOmkS2" type="decimal" nillable="true" minOccurs="0"/>
          <element name="T47_AntalS2" type="integer" nillable="true" minOccurs="0"/>
          <element name="T47_IAltS2" type="decimal" nillable="true" minOccurs="0"/>
          <element name="T47_Tilskudsgrundlag" type="decimal" nillable="true" minOccurs="0"/>
        </sequence>
      </complexType>
      <complexType name="Tilskud48Type">
        <sequence>
          <element name="T48_FasefodringIndikator" type="cap:TristateBooleanType" minOccurs="0"/>
          <element name="T48_Kapacitet" type="decimal" nillable="true" minOccurs="0"/>
          <element name="T48_StandardMiljoeEffekt" type="decimal" nillable="true" minOccurs="0"/>
          <element name="T48_TeknologiensLevetid" type="decimal" nillable="true" minOccurs="0"/>
          <element name="T48_StandardOmk" type="decimal" nillable="true" minOccurs="0"/>
          <element name="T48_Antal" type="integer" nillable="true" minOccurs="0"/>
          <element name="T48_IAlt" type="decimal" nillable="true" minOccurs="0"/>
          <element name="T48_Tilskudsgrundlag" type="decimal" nillable="true" minOccurs="0"/>
        </sequence>
      </complexType>
      <complexType name="Tilskudsopgoerelse4Type">
        <sequence>
          <element name="T41_TilskudsgrundlagDKKSum" type="decimal" nillable="true" minOccurs="0"/>
          <element name="T41_TilsagnsbeloebDKKSum" type="decimal" nillable="true" minOccurs="0"/>
          <element name="T42_TilskudsgrundlagDKKSum" type="decimal" nillable="true" minOccurs="0"/>
          <element name="T42_TilsagnsbeloebDKKSum" type="decimal" nillable="true" minOccurs="0"/>
          <element name="T43_TilskudsgrundlagDKKSum" type="decimal" nillable="true" minOccurs="0"/>
          <element name="T43_TilsagnsbeloebDKKSum" type="decimal" nillable="true" minOccurs="0"/>
          <element name="T44_TilskudsgrundlagDKKSum" type="decimal" nillable="true" minOccurs="0"/>
          <element name="T44_TilsagnsbeloebDKKSum" type="decimal" nillable="true" minOccurs="0"/>
          <element name="T45_TilskudsgrundlagDKKSum" type="decimal" nillable="true" minOccurs="0"/>
          <element name="T45_TilsagnsbeloebDKKSum" type="decimal" nillable="true" minOccurs="0"/>
          <element name="T46_TilskudsgrundlagDKKSum" type="decimal" nillable="true" minOccurs="0"/>
          <element name="T46_TilsagnsbeloebDKKSum" type="decimal" nillable="true" minOccurs="0"/>
          <element name="T47_TilskudsgrundlagDKKSum" type="decimal" nillable="true" minOccurs="0"/>
          <element name="T47_TilsagnsbeloebDKKSum" type="decimal" nillable="true" minOccurs="0"/>
          <element name="T48_TilskudsgrundlagDKKSum" type="decimal" nillable="true" minOccurs="0"/>
          <element name="T48_TilsagnsbeloebDKKSum" type="decimal" nillable="true" minOccurs="0"/>
          <element name="I4_SamletTilskudsgrundlagDKKSum" type="decimal" nillable="true" minOccurs="0"/>
          <element name="I4_SamletTilsagnsbeloebDKKSum" type="decimal" nillable="true" minOccurs="0"/>
        </sequence>
      </complexType>
      <complexType name="Indsats5Type">
        <sequence>
          <element name="Tilskudsberegning5" type="cap:Tilskudsberegning5Type" minOccurs="0"/>
        </sequence>
      </complexType>
      <complexType name="Tilskudsberegning5Type">
        <sequence>
          <element name="Tilskud51" type="cap:Tilskud51Type" minOccurs="0"/>
          <element name="Tilskud52" type="cap:Tilskud52Type" minOccurs="0"/>
          <element name="Tilskud53" type="cap:Tilskud53Type" minOccurs="0"/>
          <element name="Tilskud54" type="cap:Tilskud54Type" minOccurs="0"/>
          <element name="Tilskud55" type="cap:Tilskud55Type" minOccurs="0"/>
          <element name="Tilskud56" type="cap:Tilskud56Type" minOccurs="0"/>
          <element name="Tilskudsopgoerelse5" type="cap:Tilskudsopgoerelse5Type" minOccurs="0"/>
        </sequence>
      </complexType>
      <complexType name="Tilskud51Type">
        <sequence>
          <element name="T51_GyllefosuringIndikator" type="cap:TristateBooleanType" minOccurs="0"/>
          <element name="T51_Kapacitet" type="decimal" nillable="true" minOccurs="0"/>
          <element name="T51_StandardMiljoeEffekt" type="decimal" nillable="true" minOccurs="0"/>
          <element name="T51_TeknologiensLevetid" type="decimal" nillable="true" minOccurs="0"/>
          <element name="T51_StandardOmk" type="decimal" nillable="true" minOccurs="0"/>
          <element name="T51_Antal" type="integer" nillable="true" minOccurs="0"/>
          <element name="T51_IAlt" type="decimal" nillable="true" minOccurs="0"/>
          <element name="T51_Tilskudsgrundlag" type="decimal" nillable="true" minOccurs="0"/>
        </sequence>
      </complexType>
      <complexType name="Tilskud52Type">
        <sequence>
          <element name="T52_FasefodringIndikator" type="cap:TristateBooleanType" minOccurs="0"/>
          <element name="T52_Kapacitet" type="decimal" nillable="true" minOccurs="0"/>
          <element name="T52_StandardMiljoeEffekt" type="decimal" nillable="true" minOccurs="0"/>
          <element name="T52_TeknologiensLevetid" type="decimal" nillable="true" minOccurs="0"/>
          <element name="T52_StandardOmk" type="decimal" nillable="true" minOccurs="0"/>
          <element name="T52_Antal" type="integer" nillable="true" minOccurs="0"/>
          <element name="T52_IAlt" type="decimal" nillable="true" minOccurs="0"/>
          <element name="T52_Tilskudsgrundlag" type="decimal" nillable="true" minOccurs="0"/>
        </sequence>
      </complexType>
      <complexType name="Tilskud53Type">
        <sequence>
          <element name="T53_FasefodringIndikator" type="cap:TristateBooleanType" minOccurs="0"/>
          <element name="T53_Kapacitet" type="decimal" nillable="true" minOccurs="0"/>
          <element name="T53_StandardMiljoeEffekt" type="decimal" nillable="true" minOccurs="0"/>
          <element name="T53_TeknologiensLevetid" type="decimal" nillable="true" minOccurs="0"/>
          <element name="T53_StandardOmk" type="decimal" nillable="true" minOccurs="0"/>
          <element name="T53_Antal" type="integer" nillable="true" minOccurs="0"/>
          <element name="T53_IAlt" type="decimal" nillable="true" minOccurs="0"/>
          <element name="T53_Tilskudsgrundlag" type="decimal" nillable="true" minOccurs="0"/>
        </sequence>
      </complexType>
      <complexType name="Tilskud54Type">
        <sequence>
          <element name="T54_FasefodringIndikator" type="cap:TristateBooleanType" minOccurs="0"/>
          <element name="T54_Kapacitet" type="decimal" nillable="true" minOccurs="0"/>
          <element name="T54_StandardMiljoeEffekt" type="decimal" nillable="true" minOccurs="0"/>
          <element name="T54_TeknologiensLevetid" type="decimal" nillable="true" minOccurs="0"/>
          <element name="T54_Tilskudsgrundlag" type="decimal" nillable="true" minOccurs="0"/>
          <element name="T54_OpsamlingstankeTaellerSkjult" type="integer" nillable="true" minOccurs="0"/>
          <element name="T54_Tank1_1" type="cap:T54_TankType"/>
          <element name="T54_Tank1_2" type="cap:T54_TankType"/>
          <element name="T54_Tank1_3" type="cap:T54_TankType"/>
          <element name="T54_Tank1_4" type="cap:T54_TankType"/>
          <element name="T54_Tank1_5" type="cap:T54_TankType"/>
        </sequence>
      </complexType>
      <complexType name="T54_TankType">
        <sequence>
          <element name="T54_StandardOmk" type="decimal" nillable="true" minOccurs="0"/>
          <element name="T54_Antal" type="integer" nillable="true" minOccurs="0"/>
          <element name="T54_StardardOmkM3" type="decimal" nillable="true" minOccurs="0"/>
          <element name="T54_M3Silo" type="decimal" nillable="true" minOccurs="0"/>
          <element name="T54_IAlt" type="decimal" nillable="true" minOccurs="0"/>
        </sequence>
      </complexType>
      <complexType name="Tilskud55Type">
        <sequence>
          <element name="T55_FasefodringIndikator" type="cap:TristateBooleanType" minOccurs="0"/>
          <element name="T55_Kapacitet" type="decimal" nillable="true" minOccurs="0"/>
          <element name="T55_StandardMiljoeEffekt" type="decimal" nillable="true" minOccurs="0"/>
          <element name="T55_TeknologiensLevetid" type="decimal" nillable="true" minOccurs="0"/>
          <element name="T55_Tilskudsgrundlag" type="decimal" nillable="true" minOccurs="0"/>
          <element name="T55_OpsamlingstankeTaellerSkjult" type="integer" nillable="true" minOccurs="0"/>
          <element name="T55_Tank1_1" type="cap:T55_TankType"/>
          <element name="T55_Tank1_2" type="cap:T55_TankType"/>
          <element name="T55_Tank1_3" type="cap:T55_TankType"/>
          <element name="T55_Tank1_4" type="cap:T55_TankType"/>
          <element name="T55_Tank1_5" type="cap:T55_TankType"/>
        </sequence>
      </complexType>
      <complexType name="T55_TankType">
        <sequence>
          <element name="T55_StandardOmk" type="decimal" nillable="true" minOccurs="0"/>
          <element name="T55_Antal" type="integer" nillable="true" minOccurs="0"/>
          <element name="T55_StardardOmkM3" type="decimal" nillable="true" minOccurs="0"/>
          <element name="T55_M3Silo" type="decimal" nillable="true" minOccurs="0"/>
          <element name="T55_IAlt" type="decimal" nillable="true" minOccurs="0"/>
        </sequence>
      </complexType>
      <complexType name="Tilskud56Type">
        <sequence>
          <element name="T56_FasefodringIndikator" type="cap:TristateBooleanType" minOccurs="0"/>
          <element name="T56_Kapacitet" type="decimal" nillable="true" minOccurs="0"/>
          <element name="T56_StandardMiljoeEffekt" type="decimal" nillable="true" minOccurs="0"/>
          <element name="T56_TeknologiensLevetid" type="decimal" nillable="true" minOccurs="0"/>
          <element name="T56_Tilskudsgrundlag" type="decimal" nillable="true" minOccurs="0"/>
          <element name="T56_OpsamlingstankeTaellerSkjult" type="integer" nillable="true" minOccurs="0"/>
          <element name="T56_Tank1_1" type="cap:T56_TankType"/>
          <element name="T56_Tank1_2" type="cap:T56_TankType"/>
          <element name="T56_Tank1_3" type="cap:T56_TankType"/>
          <element name="T56_Tank1_4" type="cap:T56_TankType"/>
          <element name="T56_Tank1_5" type="cap:T56_TankType"/>
        </sequence>
      </complexType>
      <complexType name="T56_TankType">
        <sequence>
          <element name="T56_StandardOmk" type="decimal" nillable="true" minOccurs="0"/>
          <element name="T56_Antal" type="integer" nillable="true" minOccurs="0"/>
          <element name="T56_StardardOmkM3" type="decimal" nillable="true" minOccurs="0"/>
          <element name="T56_M3Silo" type="decimal" nillable="true" minOccurs="0"/>
          <element name="T56_IAlt" type="decimal" nillable="true" minOccurs="0"/>
        </sequence>
      </complexType>
      <complexType name="Tilskudsopgoerelse5Type">
        <sequence>
          <element name="T51_TilskudsgrundlagDKKSum" type="decimal" nillable="true" minOccurs="0"/>
          <element name="T51_TilsagnsbeloebDKKSum" type="decimal" nillable="true" minOccurs="0"/>
          <element name="T52_TilskudsgrundlagDKKSum" type="decimal" nillable="true" minOccurs="0"/>
          <element name="T52_TilsagnsbeloebDKKSum" type="decimal" nillable="true" minOccurs="0"/>
          <element name="T53_TilskudsgrundlagDKKSum" type="decimal" nillable="true" minOccurs="0"/>
          <element name="T53_TilsagnsbeloebDKKSum" type="decimal" nillable="true" minOccurs="0"/>
          <element name="T54_TilskudsgrundlagDKKSum" type="decimal" nillable="true" minOccurs="0"/>
          <element name="T54_TilsagnsbeloebDKKSum" type="decimal" nillable="true" minOccurs="0"/>
          <element name="T55_TilskudsgrundlagDKKSum" type="decimal" nillable="true" minOccurs="0"/>
          <element name="T55_TilsagnsbeloebDKKSum" type="decimal" nillable="true" minOccurs="0"/>
          <element name="T56_TilskudsgrundlagDKKSum" type="decimal" nillable="true" minOccurs="0"/>
          <element name="T56_TilsagnsbeloebDKKSum" type="decimal" nillable="true" minOccurs="0"/>
          <element name="I5_SamletTilskudsgrundlagDKKSum" type="decimal" nillable="true" minOccurs="0"/>
          <element name="I5_SamletTilsagnsbeloebDKKSum" type="decimal" nillable="true" minOccurs="0"/>
        </sequence>
      </complexType>
      <complexType name="Indsats6Type">
        <sequence>
          <element name="Tilskudsberegning6" type="cap:Tilskudsberegning6Type" minOccurs="0"/>
        </sequence>
      </complexType>
      <complexType name="Tilskudsberegning6Type">
        <sequence>
          <element name="Tilskud61" type="cap:Tilskud61Type" minOccurs="0"/>
          <element name="Tilskud62" type="cap:Tilskud62Type" minOccurs="0"/>
          <element name="Tilskud63" type="cap:Tilskud63Type" minOccurs="0"/>
          <element name="Tilskud64" type="cap:Tilskud64Type" minOccurs="0"/>
          <element name="Tilskud65" type="cap:Tilskud65Type" minOccurs="0"/>
          <element name="Tilskud66" type="cap:Tilskud66Type" minOccurs="0"/>
          <element name="Tilskud67" type="cap:Tilskud67Type" minOccurs="0"/>
          <element name="Tilskud68" type="cap:Tilskud68Type" minOccurs="0"/>
          <element name="Tilskudsopgoerelse6" type="cap:Tilskudsopgoerelse6Type" minOccurs="0"/>
        </sequence>
      </complexType>
      <complexType name="Tilskud61Type">
        <sequence>
          <element name="T61_GyllefosuringIndikator" type="cap:TristateBooleanType" minOccurs="0"/>
          <element name="T61_Kapacitet" type="decimal" nillable="true" minOccurs="0"/>
          <element name="T61_StandardMiljoeEffekt" type="decimal" nillable="true" minOccurs="0"/>
          <element name="T61_TeknologiensLevetid" type="decimal" nillable="true" minOccurs="0"/>
          <element name="T61_StandardOmk" type="decimal" nillable="true" minOccurs="0"/>
          <element name="T61_Antal" type="integer" nillable="true" minOccurs="0"/>
          <element name="T61_IAlt" type="decimal" nillable="true" minOccurs="0"/>
          <element name="T61s2_StandardOmk" type="decimal" nillable="true" minOccurs="0"/>
          <element name="T61s2_Antal" type="integer" nillable="true" minOccurs="0"/>
          <element name="T61s2_IAlt" type="decimal" nillable="true" minOccurs="0"/>
          <element name="T61_Tilskudsgrundlag" type="decimal" nillable="true" minOccurs="0"/>
        </sequence>
      </complexType>
      <complexType name="Tilskud62Type">
        <sequence>
          <element name="T62_FasefodringIndikator" type="cap:TristateBooleanType" minOccurs="0"/>
          <element name="T62_Kapacitet" type="decimal" nillable="true" minOccurs="0"/>
          <element name="T62_StandardMiljoeEffekt" type="decimal" nillable="true" minOccurs="0"/>
          <element name="T62_TeknologiensLevetid" type="decimal" nillable="true" minOccurs="0"/>
          <element name="T62_LoesningVaelger" type="integer" nillable="true" minOccurs="0"/>
          <element name="T62_LoesningVaelger2" type="integer" nillable="true" minOccurs="0"/>
          <element name="T62_LoesningVaelger3" type="integer" nillable="true" minOccurs="0"/>
          <element name="T62L1_StandardOmk" type="decimal" nillable="true" minOccurs="0"/>
          <element name="T62L1_Antal" type="integer" nillable="true" minOccurs="0"/>
          <element name="T62L1_IAlt" type="decimal" nillable="true" minOccurs="0"/>
          <element name="T62L2_StandardOmk" type="decimal" nillable="true" minOccurs="0"/>
          <element name="T62L2_Antal" type="integer" nillable="true" minOccurs="0"/>
          <element name="T62L2_IAlt" type="decimal" nillable="true" minOccurs="0"/>
          <element name="T62L3_StandardOmk" type="decimal" nillable="true" minOccurs="0"/>
          <element name="T62L3_Antal" type="integer" nillable="true" minOccurs="0"/>
          <element name="T62L3_IAlt" type="decimal" nillable="true" minOccurs="0"/>
          <element name="T62_Tilskudsgrundlag" type="decimal" nillable="true" minOccurs="0"/>
        </sequence>
      </complexType>
      <complexType name="Tilskud63Type">
        <sequence>
          <element name="T63_FasefodringIndikator" type="cap:TristateBooleanType" minOccurs="0"/>
          <element name="T63_Kapacitet" type="decimal" nillable="true" minOccurs="0"/>
          <element name="T63_StandardMiljoeEffekt" type="decimal" nillable="true" minOccurs="0"/>
          <element name="T63_TeknologiensLevetid" type="decimal" nillable="true" minOccurs="0"/>
          <element name="T63_LoesningVaelger" type="integer" nillable="true" minOccurs="0"/>
          <element name="T63_LoesningVaelger2" type="integer" nillable="true" minOccurs="0"/>
          <element name="T63_LoesningVaelger3" type="integer" nillable="true" minOccurs="0"/>
          <element name="T63L1_StandardOmk" type="decimal" nillable="true" minOccurs="0"/>
          <element name="T63L1_Antal" type="integer" nillable="true" minOccurs="0"/>
          <element name="T63L1_IAlt" type="decimal" nillable="true" minOccurs="0"/>
          <element name="T63L2_StandardOmk" type="decimal" nillable="true" minOccurs="0"/>
          <element name="T63L2_Antal" type="integer" nillable="true" minOccurs="0"/>
          <element name="T63L2_IAlt" type="decimal" nillable="true" minOccurs="0"/>
          <element name="T63L3_StandardOmk" type="decimal" nillable="true" minOccurs="0"/>
          <element name="T63L3_Antal" type="integer" nillable="true" minOccurs="0"/>
          <element name="T63L3_IAlt" type="decimal" nillable="true" minOccurs="0"/>
          <element name="T63_Tilskudsgrundlag" type="decimal" nillable="true" minOccurs="0"/>
        </sequence>
      </complexType>
      <complexType name="Tilskud64Type">
        <sequence>
          <element name="T64_GyllefosuringIndikator" type="cap:TristateBooleanType" minOccurs="0"/>
          <element name="T64_Kapacitet" type="decimal" nillable="true" minOccurs="0"/>
          <element name="T64_StandardMiljoeEffekt" type="decimal" nillable="true" minOccurs="0"/>
          <element name="T64_TeknologiensLevetid" type="decimal" nillable="true" minOccurs="0"/>
          <element name="T64_StandardOmk" type="decimal" nillable="true" minOccurs="0"/>
          <element name="T64_Antal" type="integer" nillable="true" minOccurs="0"/>
          <element name="T64_IAlt" type="decimal" nillable="true" minOccurs="0"/>
          <element name="T64_StandardOmkS2" type="decimal" nillable="true" minOccurs="0"/>
          <element name="T64_AntalS2" type="integer" nillable="true" minOccurs="0"/>
          <element name="T64_IAltS2" type="decimal" nillable="true" minOccurs="0"/>
          <element name="T64_StandardOmkS3" type="decimal" nillable="true" minOccurs="0"/>
          <element name="T64_AntalS3" type="integer" nillable="true" minOccurs="0"/>
          <element name="T64_IAltS3" type="decimal" nillable="true" minOccurs="0"/>
          <element name="T64_Tilskudsgrundlag" type="decimal" nillable="true" minOccurs="0"/>
        </sequence>
      </complexType>
      <complexType name="Tilskud65Type">
        <sequence>
          <element name="T65_FasefodringIndikator" type="cap:TristateBooleanType" minOccurs="0"/>
          <element name="T65_Kapacitet" type="decimal" nillable="true" minOccurs="0"/>
          <element name="T65_StandardMiljoeEffekt" type="decimal" nillable="true" minOccurs="0"/>
          <element name="T65_TeknologiensLevetid" type="decimal" nillable="true" minOccurs="0"/>
          <element name="T65_LoesningVaelger" type="integer" nillable="true" minOccurs="0"/>
          <element name="T65_LoesningVaelger2" type="integer" nillable="true" minOccurs="0"/>
          <element name="T65_LoesningVaelger3" type="integer" nillable="true" minOccurs="0"/>
          <element name="T65L1_StandardOmk" type="decimal" nillable="true" minOccurs="0"/>
          <element name="T65L1_Antal" type="decimal" nillable="true" minOccurs="0"/>
          <element name="T65L1_IAlt" type="decimal" nillable="true" minOccurs="0"/>
          <element name="T65L2_StandardOmk" type="decimal" nillable="true" minOccurs="0"/>
          <element name="T65L2_Antal" type="decimal" nillable="true" minOccurs="0"/>
          <element name="T65L2_IAlt" type="decimal" nillable="true" minOccurs="0"/>
          <element name="T65L3_StandardOmk" type="decimal" nillable="true" minOccurs="0"/>
          <element name="T65L3_Antal" type="decimal" nillable="true" minOccurs="0"/>
          <element name="T65L3_IAlt" type="decimal" nillable="true" minOccurs="0"/>
          <element name="T65_Tilskudsgrundlag" type="decimal" nillable="true" minOccurs="0"/>
        </sequence>
      </complexType>
      <complexType name="Tilskud66Type">
        <sequence>
          <element name="T66_FasefodringIndikator" type="cap:TristateBooleanType" minOccurs="0"/>
          <element name="T66_Kapacitet" type="decimal" nillable="true" minOccurs="0"/>
          <element name="T66_StandardMiljoeEffekt" type="decimal" nillable="true" minOccurs="0"/>
          <element name="T66_TeknologiensLevetid" type="decimal" nillable="true" minOccurs="0"/>
          <element name="T66_LoesningVaelger" type="integer" nillable="true" minOccurs="0"/>
          <element name="T66_LoesningVaelger2" type="integer" nillable="true" minOccurs="0"/>
          <element name="T66_LoesningVaelger3" type="integer" nillable="true" minOccurs="0"/>
          <element name="T66L1_StandardOmk" type="decimal" nillable="true" minOccurs="0"/>
          <element name="T66L1_Antal" type="decimal" nillable="true" minOccurs="0"/>
          <element name="T66L1_IAlt" type="decimal" nillable="true" minOccurs="0"/>
          <element name="T66L2_StandardOmk" type="decimal" nillable="true" minOccurs="0"/>
          <element name="T662_Antal" type="decimal" nillable="true" minOccurs="0"/>
          <element name="T66L2_IAlt" type="decimal" nillable="true" minOccurs="0"/>
          <element name="T66L3_StandardOmk" type="decimal" nillable="true" minOccurs="0"/>
          <element name="T66L3_Antal" type="decimal" nillable="true" minOccurs="0"/>
          <element name="T66L3_IAlt" type="decimal" nillable="true" minOccurs="0"/>
          <element name="T66_Tilskudsgrundlag" type="decimal" nillable="true" minOccurs="0"/>
        </sequence>
      </complexType>
      <complexType name="Tilskud67Type">
        <sequence>
          <element name="T67_FasefodringIndikator" type="cap:TristateBooleanType" minOccurs="0"/>
          <element name="T67_Kapacitet" type="decimal" nillable="true" minOccurs="0"/>
          <element name="T67_StandardMiljoeEffekt" type="decimal" nillable="true" minOccurs="0"/>
          <element name="T67_TeknologiensLevetid" type="decimal" nillable="true" minOccurs="0"/>
          <element name="T67_LoesningVaelger" type="integer" nillable="true" minOccurs="0"/>
          <element name="T67_LoesningVaelger2" type="integer" nillable="true" minOccurs="0"/>
          <element name="T67_LoesningVaelger3" type="integer" nillable="true" minOccurs="0"/>
          <element name="T67L1_StandardOmk" type="decimal" nillable="true" minOccurs="0"/>
          <element name="T67L1_Antal" type="decimal" nillable="true" minOccurs="0"/>
          <element name="T67L1_IAlt" type="decimal" nillable="true" minOccurs="0"/>
          <element name="T67L2_StandardOmk" type="decimal" nillable="true" minOccurs="0"/>
          <element name="T67L2_Antal" type="decimal" nillable="true" minOccurs="0"/>
          <element name="T67L2_IAlt" type="decimal" nillable="true" minOccurs="0"/>
          <element name="T67L3_StandardOmk" type="decimal" nillable="true" minOccurs="0"/>
          <element name="T67L3_Antal" type="decimal" nillable="true" minOccurs="0"/>
          <element name="T67L3_IAlt" type="decimal" nillable="true" minOccurs="0"/>
          <element name="T67_Tilskudsgrundlag" type="decimal" nillable="true" minOccurs="0"/>
        </sequence>
      </complexType>
      <complexType name="Tilskud68Type">
        <sequence>
          <element name="T68_GyllefosuringIndikator" type="cap:TristateBooleanType" minOccurs="0"/>
          <element name="T68_Kapacitet" type="decimal" nillable="true" minOccurs="0"/>
          <element name="T68_StandardMiljoeEffekt" type="decimal" nillable="true" minOccurs="0"/>
          <element name="T68_TeknologiensLevetid" type="decimal" nillable="true" minOccurs="0"/>
          <element name="T68_StandardOmk" type="decimal" nillable="true" minOccurs="0"/>
          <element name="T68_Antal" type="integer" nillable="true" minOccurs="0"/>
          <element name="T68_IAlt" type="decimal" nillable="true" minOccurs="0"/>
          <element name="T68_Tilskudsgrundlag" type="decimal" nillable="true" minOccurs="0"/>
        </sequence>
      </complexType>
      <complexType name="Tilskudsopgoerelse6Type">
        <sequence>
          <element name="T61_TilskudsgrundlagDKKSum" type="decimal" nillable="true" minOccurs="0"/>
          <element name="T61_TilsagnsbeloebDKKSum" type="decimal" nillable="true" minOccurs="0"/>
          <element name="T62_TilskudsgrundlagDKKSum" type="decimal" nillable="true" minOccurs="0"/>
          <element name="T62_TilsagnsbeloebDKKSum" type="decimal" nillable="true" minOccurs="0"/>
          <element name="T63_TilskudsgrundlagDKKSum" type="decimal" nillable="true" minOccurs="0"/>
          <element name="T63_TilsagnsbeloebDKKSum" type="decimal" nillable="true" minOccurs="0"/>
          <element name="T64_TilskudsgrundlagDKKSum" type="decimal" nillable="true" minOccurs="0"/>
          <element name="T64_TilsagnsbeloebDKKSum" type="decimal" nillable="true" minOccurs="0"/>
          <element name="T65_TilskudsgrundlagDKKSum" type="decimal" nillable="true" minOccurs="0"/>
          <element name="T65_TilsagnsbeloebDKKSum" type="decimal" nillable="true" minOccurs="0"/>
          <element name="T66_TilskudsgrundlagDKKSum" type="decimal" nillable="true" minOccurs="0"/>
          <element name="T66_TilsagnsbeloebDKKSum" type="decimal" nillable="true" minOccurs="0"/>
          <element name="T67_TilskudsgrundlagDKKSum" type="decimal" nillable="true" minOccurs="0"/>
          <element name="T67_TilsagnsbeloebDKKSum" type="decimal" nillable="true" minOccurs="0"/>
          <element name="T68_TilskudsgrundlagDKKSum" type="decimal" nillable="true" minOccurs="0"/>
          <element name="T68_TilsagnsbeloebDKKSum" type="decimal" nillable="true" minOccurs="0"/>
          <element name="I6_SamletTilskudsgrundlagDKKSum" type="decimal" nillable="true" minOccurs="0"/>
          <element name="I6_SamletTilsagnsbeloebDKKSum" type="decimal" nillable="true" minOccurs="0"/>
        </sequence>
      </complexType>
      <complexType name="StatistikType">
        <sequence>
          <element name="BedriftensEjerforholdIndikator" type="cap:TristateBooleanType"/>
          <element name="EjersKoenIndikator" type="cap:TristateBooleanType"/>
          <element name="EjersAlderIndikator" type="cap:TristateBooleanType"/>
          <element name="OekoElKonventionelIndikator" type="cap:TristateBooleanType"/>
          <element name="AntalHektar" type="string" nillable="true"/>
          <element name="LandbrugsSektor" type="string" nillable="true"/>
        </sequence>
      </complexType>
      <complexType name="ProjektdataType">
        <sequence>
          <element name="TempIndikator" type="cap:TristateBooleanType"/>
          <element name="EkstraFelter" type="cap:EkstraFelterType" minOccurs="0"/>
        </sequence>
      </complexType>
      <complexType name="StatistikTilEUType">
        <sequence>
          <element name="RegistreretSelskabIndikator" type="cap:TristateBooleanType" minOccurs="0"/>
          <element name="ErKvindeIndikator" type="cap:TristateBooleanType" minOccurs="0"/>
          <element name="Under40AarIndikator" type="cap:TristateBooleanType" minOccurs="0"/>
          <element name="ErOekologiskIndikator" type="cap:TristateBooleanType" minOccurs="0"/>
          <element name="SamletArealIntervaller" type="string" nillable="true"/>
          <element name="SektorAnsoegerTilhoerer" type="decimal" nillable="true"/>
        </sequence>
      </complexType>
      <complexType name="ArbejdskraftbehovType">
        <sequence>
          <element name="SamletHaFS" type="decimal" nillable="true" minOccurs="0"/>
          <element name="FaellesskemaSamletHAIndikator" type="cap:TristateBooleanType" nillable="true" minOccurs="0"/>
          <element name="SamletAntalTimerAfgroeder" type="decimal" nillable="true" minOccurs="0"/>
          <element name="SamletAntalTimerAfgroederIndikator" type="cap:TristateBooleanType" nillable="true" minOccurs="0"/>
          <element name="SamletAntalTimerHusdyr" type="decimal" nillable="true" minOccurs="0"/>
          <element name="SamletAntalTimerHusdyrIndikator" type="cap:TristateBooleanType" nillable="true" minOccurs="0"/>
          <element name="SamletAntalTimerHusdyrOgAfgroeder" type="decimal" nillable="true" minOccurs="0"/>
          <element name="SamletAntalTimerHusdyrOgAfgroederIndikator" type="cap:TristateBooleanType" nillable="true" minOccurs="0"/>
          <element name="SamletAntalTimerIkkeOpfylder" type="decimal" nillable="true" minOccurs="0"/>
          <element name="JournalnummerFS" type="string" nillable="true" minOccurs="0"/>
          <element name="OrdningsarFS" type="integer" nillable="true" minOccurs="0"/>
          <element name="ModtagetFSDato" type="date" nillable="true" minOccurs="0"/>
          <element name="DataHenteCHRDato" type="date" nillable="true" minOccurs="0"/>
          <element name="NormFSAfgroedeSamling" type="cap:NormFSAfgroedeSamlingType" nillable="true" minOccurs="0"/>
          <element name="NormFSAfgroedeSumSamling" type="cap:NormFSAfgroedeSumSamlingType" nillable="true" minOccurs="0"/>
          <element name="NormCHRSamling" type="cap:NormCHRSamlingType" nillable="true" minOccurs="0"/>
          <element name="NormCHRSumSamling" type="cap:NormCHRSumSamlingType" nillable="true" minOccurs="0"/>
        </sequence>
      </complexType>
      <complexType name="NormFSAfgroedeSamlingType">
        <sequence>
          <element name="NormFSAfgroede" type="cap:NormFSAfgroedeType" minOccurs="0" maxOccurs="unbounded"/>
        </sequence>
      </complexType>
      <complexType name="NormFSAfgroedeType">
        <sequence>
          <element name="NormKategori" type="string" nillable="true" minOccurs="0"/>
          <element name="AfgroedeKode" type="integer" nillable="true" minOccurs="0"/>
          <element name="Afgroede" type="string" nillable="true" minOccurs="0"/>
          <element name="Marknummer" type="string" nillable="true" minOccurs="0"/>
          <element name="Markbloknummer" type="string" nillable="true" minOccurs="0"/>
          <element name="ArealMarknummer" type="decimal" nillable="true" minOccurs="0"/>
          <element name="Ekstrafelter" type="cap:EkstrafelterType" nillable="true"/>
        </sequence>
      </complexType>
      <complexType name="NormFSAfgroedeSumSamlingType">
        <sequence>
          <element name="NormFSAfgroedeSum" type="cap:NormFSAfgroedeSumType" minOccurs="0" maxOccurs="unbounded"/>
        </sequence>
      </complexType>
      <complexType name="NormFSAfgroedeSumType">
        <sequence>
          <element name="NormKategoriSum" type="string" nillable="true" minOccurs="0"/>
          <element name="ArealPerNormkategoriSum" type="decimal" nillable="true" minOccurs="0"/>
          <element name="NormtimeSats" type="decimal" nillable="true" minOccurs="0"/>
          <element name="NormtimerPerKategoriSum" type="decimal" nillable="true" minOccurs="0"/>
          <element name="Ekstrafelter" type="cap:EkstrafelterType" nillable="true"/>
        </sequence>
      </complexType>
      <complexType name="NormCHRSamlingType">
        <sequence>
          <element name="NormCHR" type="cap:NormCHRType" minOccurs="0" maxOccurs="unbounded"/>
        </sequence>
      </complexType>
      <complexType name="NormCHRType">
        <sequence>
          <element name="HusdyrKategoriTekst" type="string" nillable="true"/>
          <element name="CHRNr" type="integer" nillable="true"/>
          <element name="BesaetningsNummer" type="integer" nillable="true"/>
          <element name="VirksomhedsartTekst" type="string" nillable="true"/>
          <element name="BesaetningsType" type="string" nillable="true"/>
          <element name="AntalDyr" type="integer" nillable="true"/>
          <element name="BeregnetAntalDyr" type="decimal" nillable="true"/>
          <element name="Ekstrafelter" type="cap:EkstrafelterType" nillable="true"/>
        </sequence>
      </complexType>
      <complexType name="NormCHRSumSamlingType">
        <sequence>
          <element name="NormCHRSum" type="cap:NormCHRSumType" minOccurs="0" maxOccurs="unbounded"/>
        </sequence>
      </complexType>
      <complexType name="NormCHRSumType">
        <sequence>
          <element name="HusdyrNormkategoriSum" type="string" nillable="true"/>
          <element name="HusdyrKategoriSum" type="decimal" nillable="true"/>
          <element name="HusdyrNormtimeSats" type="decimal" nillable="true"/>
          <element name="TimerHusdyrKategoriSum" type="decimal" nillable="true"/>
          <element name="Ekstrafelter" type="cap:EkstrafelterType" nillable="true"/>
        </sequence>
      </complexType>
      <complexType name="EkstrafelterGentagetSamlingType">
        <sequence>
          <element name="EkstrafelterGentagetType" type="cap:EkstrafelterType" minOccurs="0" maxOccurs="unbounded"/>
        </sequence>
      </complexType>
      <complexType name="EkstrafelterType">
        <sequence>
          <element name="String1" type="string" nillable="true" minOccurs="0"/>
          <element name="String2" type="string" nillable="true" minOccurs="0"/>
          <element name="String3" type="string" nillable="true" minOccurs="0"/>
          <element name="String4" type="string" nillable="true" minOccurs="0"/>
          <element name="String5" type="string" nillable="true" minOccurs="0"/>
          <element name="integer1" type="integer" nillable="true" minOccurs="0"/>
          <element name="integer2" type="integer" nillable="true" minOccurs="0"/>
          <element name="integer3" type="integer" nillable="true" minOccurs="0"/>
          <element name="integer4" type="integer" nillable="true" minOccurs="0"/>
          <element name="integer5" type="integer" nillable="true" minOccurs="0"/>
          <element name="Decimal1" type="decimal" nillable="true" minOccurs="0"/>
          <element name="Decimal2" type="decimal" nillable="true" minOccurs="0"/>
          <element name="Decimal3" type="decimal" nillable="true" minOccurs="0"/>
          <element name="Decimal4" type="decimal" nillable="true" minOccurs="0"/>
          <element name="Decimal5" type="decimal" nillable="true" minOccurs="0"/>
          <element name="Indikator1" type="cap:TristateBooleanType" minOccurs="0"/>
          <element name="Indikator2" type="cap:TristateBooleanType" minOccurs="0"/>
          <element name="Indikator3" type="cap:TristateBooleanType" minOccurs="0"/>
          <element name="Indikator4" type="cap:TristateBooleanType" minOccurs="0"/>
          <element name="Indikator5" type="cap:TristateBooleanType" minOccurs="0"/>
          <element name="Dato1" type="date" nillable="true"/>
          <element name="Dato2" type="date" nillable="true"/>
          <element name="Dato3" type="date" nillable="true"/>
          <element name="Dato4" type="date" nillable="true"/>
          <element name="Dato5" type="date" nillable="true"/>
        </sequence>
      </complexType>
      <complexType name="BilagType">
        <sequence>
          <element name="BemaerkningSamling" type="cap:BemaerkningSamlingType" minOccurs="0"/>
          <element name="TilbudSamling" type="cap:TilbudSamlingType" minOccurs="0"/>
          <element name="AntalTilbudIndsats1Bilag" type="integer" nillable="true" minOccurs="0"/>
          <element name="TilladelserSamling" type="cap:TilladelserSamlingType" minOccurs="0"/>
          <element name="AntalTilladelserBilag" type="integer" nillable="true" minOccurs="0"/>
          <element name="BilagEkstraFelter" type="cap:EkstraFelterType" minOccurs="0"/>
        </sequence>
      </complexType>
      <complexType name="BemaerkningSamlingType">
        <sequence>
          <element name="SeDokumenterNoden" type="string" nillable="true" minOccurs="0"/>
        </sequence>
      </complexType>
      <complexType name="TilbudSamlingType">
        <sequence>
          <element name="SeDokumenterNoden" type="string" nillable="true" minOccurs="0"/>
        </sequence>
      </complexType>
      <complexType name="TilladelserSamlingType">
        <sequence>
          <element name="SeDokumenterNoden" type="string" nillable="true" minOccurs="0"/>
        </sequence>
      </complexType>
      <complexType name="KlageType">
        <sequence>
          <element name="KlageSamling" type="cap:KlageSamlingType" minOccurs="0"/>
          <element name="KlageEkstraFelter" type="cap:EkstraFelterType" minOccurs="0"/>
        </sequence>
      </complexType>
      <complexType name="KlageSamlingType">
        <sequence>
          <element name="SeDokumenterNoden" type="string" nillable="true" minOccurs="0"/>
        </sequence>
      </complexType>
      <complexType name="EkstraFelterSamlingType">
        <sequence>
          <element name="EkstraFelter" type="cap:EkstraFelterType" minOccurs="0"/>
          <element name="GentagedeEkstraFelter" type="cap:EkstraFelterType" minOccurs="0" maxOccurs="unbounded"/>
        </sequence>
      </complexType>
      <complexType name="EkstraFelterType">
        <sequence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4" type="string" nillable="true" minOccurs="0"/>
          <element name="EkstraString5" type="string" nillable="true" minOccurs="0"/>
          <element name="EkstraString6" type="string" nillable="true" minOccurs="0"/>
          <element name="EkstraString7" type="string" nillable="true" minOccurs="0"/>
          <element name="EkstraString8" type="string" nillable="true" minOccurs="0"/>
          <element name="EkstraString9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ecimal4" type="decimal" nillable="true" minOccurs="0"/>
          <element name="EkstraDecimal5" type="decimal" nillable="true" minOccurs="0"/>
          <element name="EkstraDecimal6" type="decimal" nillable="true" minOccurs="0"/>
          <element name="EkstraDecimal7" type="decimal" nillable="true" minOccurs="0"/>
          <element name="EkstraDecimal8" type="decimal" nillable="true" minOccurs="0"/>
          <element name="EkstraDecimal9" type="decimal" nillable="true" minOccurs="0"/>
          <element name="EkstraDecimal10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Dato4" type="date" nillable="true" minOccurs="0"/>
          <element name="EkstraDato5" type="date" nillable="true" minOccurs="0"/>
          <element name="EkstraDato6" type="date" nillable="true" minOccurs="0"/>
          <element name="EkstraDato7" type="date" nillable="true" minOccurs="0"/>
          <element name="EkstraDato8" type="date" nillable="true" minOccurs="0"/>
          <element name="EkstraDato9" type="date" nillable="true" minOccurs="0"/>
          <element name="EkstraDato10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dikator4" type="cap:TristateBooleanType" minOccurs="0"/>
          <element name="EkstraIndikator5" type="cap:TristateBooleanType" minOccurs="0"/>
          <element name="EkstraIndikator6" type="cap:TristateBooleanType" minOccurs="0"/>
          <element name="EkstraIndikator7" type="cap:TristateBooleanType" minOccurs="0"/>
          <element name="EkstraIndikator8" type="cap:TristateBooleanType" minOccurs="0"/>
          <element name="EkstraIndikator9" type="cap:TristateBooleanType" minOccurs="0"/>
          <element name="EkstraIndikator10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  <element name="EkstraInteger4" type="integer" nillable="true" minOccurs="0"/>
          <element name="EkstraInteger5" type="integer" nillable="true" minOccurs="0"/>
          <element name="EkstraInteger6" type="integer" nillable="true" minOccurs="0"/>
          <element name="EkstraInteger7" type="integer" nillable="true" minOccurs="0"/>
          <element name="EkstraInteger8" type="integer" nillable="true" minOccurs="0"/>
          <element name="EkstraInteger9" type="integer" nillable="true" minOccurs="0"/>
          <element name="EkstraInteger10" type="integer" nillable="true" minOccurs="0"/>
        </sequence>
      </complexType>
      <complexType name="PlanNoegleType">
        <sequence>
          <element name="PlanVersionNummer" type="integer" nillable="true" minOccurs="0"/>
          <element name="PlanAarIdentifikator" type="cap:PlanAarIdentifikatorType" nillable="true"/>
          <element name="PlanTypeKode" type="cap:PlanTypeKodeType"/>
          <element name="PlanNavn" type="cap:PlanNavnType"/>
          <element name="CustomerKeyStructure" type="cap:CustomerKeyStructureType"/>
        </sequence>
      </complexType>
      <complexType name="SigneringsLinjeSamlingType">
        <sequence>
          <element name="SigneringsLinje" type="cap:SigneringsLinjeType" minOccurs="0" maxOccurs="unbounded"/>
        </sequence>
      </complexType>
      <complexType name="SigneringsLinjeType">
        <sequence>
          <element name="SigneringsTekst1" type="string" nillable="true"/>
          <element name="SigneringsTekstFremhaevetIndikator1" type="cap:TristateBooleanType"/>
          <element name="SigneringsTekst2" type="string" nillable="true"/>
          <element name="SigneringsTekstFremhaevetIndikator2" type="cap:TristateBooleanType"/>
          <element name="SigneringsTekst3" type="string" nillable="true"/>
          <element name="SigneringsTekstFremhaevetIndikator3" type="cap:TristateBooleanType"/>
          <element name="SigneringsTekst4" type="string" nillable="true"/>
          <element name="SigneringsTekstFremhaevetIndikator4" type="cap:TristateBooleanType"/>
        </sequence>
      </complexType>
      <complexType name="SigneringsTekstType">
        <sequence>
          <element name="SigneringsLinjeSamling" type="cap:SigneringsLinjeSamlingType" minOccurs="0"/>
        </sequence>
      </complexType>
      <complexType name="CustomerKeyStructureType">
        <sequence>
          <element name="CustomerPrimaryTypeName" type="string" nillable="true" minOccurs="0"/>
          <element name="CustomerSecondaryTypeName" type="string" nillable="true" minOccurs="0"/>
          <element name="CustomerPrimaryNumber" type="string" nillable="true" minOccurs="0"/>
          <element name="CustomerSecondaryNumber" type="string" nillable="true" minOccurs="0"/>
        </sequence>
      </complexType>
      <complexType name="DokumentationType">
        <sequence>
          <element name="Ansoeger_OverDragDok" type="cap:FilIndholdType" nillable="true" minOccurs="0"/>
          <element name="Projekt_TidlLignProjekterAMDok" type="cap:FilIndholdType" nillable="true" minOccurs="0"/>
          <element name="BemaerkningSamling" type="cap:DokuSamlingType" minOccurs="0"/>
          <element name="Bemaerkning830TimerSamling" type="cap:Bemaerkning830TimerSamlingType" minOccurs="0"/>
          <element name="TilbudSamling" type="cap:DokuSamlingType" minOccurs="0"/>
          <element name="TilladelseSamling" type="cap:DokuSamlingType" minOccurs="0"/>
          <element name="KlageSamling" type="cap:DokuSamlingType" minOccurs="0"/>
          <element name="EkstraFilIndhold1" type="cap:FilIndholdType" nillable="true" minOccurs="0"/>
          <element name="EkstraFilIndhold2" type="cap:FilIndholdType" nillable="true" minOccurs="0"/>
          <element name="EkstraDokuSamling" type="cap:DokuSamlingType" minOccurs="0"/>
        </sequence>
      </complexType>
      <complexType name="DokuSamlingType">
        <sequence>
          <element name="Dokument" type="cap:DokuType" minOccurs="0" maxOccurs="unbounded"/>
        </sequence>
      </complexType>
      <complexType name="DokuType">
        <sequence>
          <element name="DatoTid" type="dateTime" nillable="true"/>
          <element name="Beskrivelse" type="string" nillable="true"/>
          <element name="FilIndhold" type="cap:FilIndholdType" nillable="true"/>
          <element name="LaastIndikator" type="cap:TristateBooleanType"/>
          <element name="EkstraString1" type="string" nillable="true"/>
          <element name="EkstraString2" type="string" nillable="true"/>
          <element name="EkstraIndikator1" type="cap:TristateBooleanType"/>
          <element name="EkstraIndikator2" type="cap:TristateBooleanType"/>
        </sequence>
      </complexType>
      <complexType name="Bemaerkning830TimerSamlingType">
        <sequence>
          <element name="Bemaerkning830" type="cap:Bemaerkning830Type" minOccurs="0" maxOccurs="unbounded"/>
        </sequence>
      </complexType>
      <complexType name="Bemaerkning830Type">
        <sequence>
          <element name="BemaerkningDatoOgTidspunkt830" type="dateTime" nillable="true"/>
          <element name="BemaerkningTekst830" type="string" nillable="true"/>
          <element name="BemaerkDok830" type="cap:FilIndholdType" nillable="true" minOccurs="0"/>
          <element name="BemaerkningLaastIndikator830" type="cap:TristateBooleanType"/>
        </sequence>
      </complexType>
      <complexType name="SystemDataType">
        <annotation>
          <documentation>Indeholder elementer der identificerer skemainstansen unikt og i relation til en konkret sag. Disse felter udfyldes af workflowet, og kan ikke ændres af brugeren.</documentation>
        </annotation>
        <sequence>
          <element name="Ordning" type="string" minOccurs="0"/>
          <element name="Sagstype" type="string" minOccurs="0"/>
          <element name="OrdningsAar" type="string" minOccurs="0"/>
          <element name="JournalNummer" type="string" minOccurs="0"/>
          <element name="ModtagetDato" type="date" nillable="true" minOccurs="0"/>
          <element name="SkemaDataVersion" type="string" minOccurs="0"/>
          <element name="SkemaIdentifikation" type="cap:SkemaIdentifikationType" nillable="true" minOccurs="0"/>
          <element name="SkemaInfoPathVersion" type="string" minOccurs="0"/>
          <element name="PlanNoegle" type="cap:PlanNoegleType" minOccurs="0">
            <annotation>
              <documentation>Skal kun være i skemaer, der har integration til IMK</documentation>
            </annotation>
          </element>
        </sequence>
      </complexType>
      <simpleType name="AddressType">
        <restriction base="string">
          <minLength value="0"/>
          <maxLength value="255"/>
        </restriction>
      </simpleType>
      <simpleType name="CustomerNotificationPreferenceType">
        <restriction base="string"/>
      </simpleType>
      <simpleType name="EmailAddressType">
        <restriction base="string"/>
      </simpleType>
      <simpleType name="FilIndholdType">
        <restriction base="base64Binary"/>
      </simpleType>
      <simpleType name="FullNameType">
        <restriction base="string">
          <minLength value="0"/>
          <maxLength value="255"/>
        </restriction>
      </simpleType>
      <simpleType name="MobileNumberType">
        <restriction base="string"/>
      </simpleType>
      <simpleType name="PlanNavnType">
        <restriction base="string"/>
      </simpleType>
      <simpleType name="PlanTypeKodeType">
        <restriction base="string"/>
      </simpleType>
      <simpleType name="PlanAarIdentifikatorType">
        <restriction base="int"/>
      </simpleType>
      <simpleType name="SkemaIdentifikationType">
        <annotation>
          <documentation>Samtlige printede versioner af skemaer indeholder den unikke skemaidentifikation fra instansen af skemaet i bundtekst på den. Denne vil kunne bruges til at linke en papirversion af skema til den gemte elektroniske version og dermed til den sag som skemaet tilhører </documentation>
        </annotation>
        <restriction base="string">
          <maxLength value="45"/>
        </restriction>
      </simpleType>
      <simpleType name="TristateBooleanType">
        <restriction base="nonNegativeInteger">
          <minInclusive value="0"/>
          <maxInclusive value="2"/>
        </restriction>
      </simpleType>
    </schema>
  </Schema>
  <Schema ID="Schema2" Namespace="urn:lbst:intern">
    <schema xmlns:cap="urn:lbst:intern" xmlns="http://www.w3.org/2001/XMLSchema" targetNamespace="urn:lbst:intern">
      <element name="MT2019_Ansoegning" type="cap:MT2019_AnsoegningType"/>
      <element name="DigitalSignatur">
        <complexType>
          <sequence>
            <element ref="cap:signatures"/>
          </sequence>
        </complexType>
      </element>
      <element name="signatures">
        <complexType>
          <sequence>
            <any namespace="http://www.w3.org/2000/09/xmldsig#" processContents="lax" minOccurs="0" maxOccurs="unbounded"/>
          </sequence>
        </complexType>
      </element>
      <complexType name="MT2019_AnsoegningType">
        <sequence>
          <element name="SkemaData" type="cap:SkemaDataType" minOccurs="0"/>
          <element name="Dokumentation" type="cap:DokumentationType" minOccurs="0"/>
          <element name="SystemData" type="cap:SystemDataType" minOccurs="0"/>
          <element ref="cap:DigitalSignatur" minOccurs="0"/>
        </sequence>
        <anyAttribute namespace="http://www.w3.org/XML/1998/namespace" processContents="lax"/>
      </complexType>
      <complexType name="SkemaDataType">
        <sequence>
          <element name="DatakildeVersion_018" type="string" nillable="true">
            <annotation>
              <documentation>Versionsstyring af datakilden. Når der foretages datakildeændringer, der medfører ændringer i XPaths til felter, skal versionsnummeret tælles en op.</documentation>
            </annotation>
          </element>
          <element name="XMLUploadIndikator" type="cap:TristateBooleanType" default="2" minOccurs="0">
            <annotation>
              <documentation>Skal kun være i datakillden, når der er XML-upload til skemaet. Spørg VIBS.</documentation>
            </annotation>
          </element>
          <element name="SkemaParametre" type="cap:SkemaParametreType" minOccurs="0"/>
          <element name="Ansoeger" type="cap:AnsoegerType" minOccurs="0"/>
          <element name="Projekt" type="cap:ProjektType" minOccurs="0"/>
          <element name="Indsats1" type="cap:Indsats1Type" minOccurs="0"/>
          <element name="Indsats2" type="cap:Indsats2Type" minOccurs="0"/>
          <element name="Indsats3" type="cap:Indsats3Type" minOccurs="0"/>
          <element name="Indsats4" type="cap:Indsats4Type" minOccurs="0"/>
          <element name="Indsats5" type="cap:Indsats5Type" minOccurs="0"/>
          <element name="Indsats6" type="cap:Indsats6Type" minOccurs="0"/>
          <element name="Statistik" type="cap:StatistikType" minOccurs="0"/>
          <element name="Projektdata" type="cap:ProjektdataType" minOccurs="0"/>
          <element name="StatistikTilEU" type="cap:StatistikTilEUType" minOccurs="0"/>
          <element name="Arbejdskraftbehov" type="cap:ArbejdskraftbehovType" minOccurs="0"/>
          <element name="Bilag" type="cap:BilagType" minOccurs="0"/>
          <element name="Klage" type="cap:KlageType" minOccurs="0"/>
          <element name="EkstraFelter" type="cap:EkstraFelterSamlingType" minOccurs="0"/>
          <element name="SigneringsTekst" type="cap:SigneringsTekstType" minOccurs="0"/>
        </sequence>
      </complexType>
      <complexType name="SkemaParametreType">
        <sequence>
          <element name="ID" type="string" nillable="true"/>
          <element name="Omkostningsart" type="string" nillable="true"/>
          <element name="HentMarkkortIndikator" type="cap:TristateBooleanType"/>
          <element name="StandardpriserIndikator" type="cap:TristateBooleanType"/>
          <element name="ManueltTilsagnIndikator" type="cap:TristateBooleanType"/>
          <element name="EkstraFelter" type="cap:EkstraFelterType" minOccurs="0"/>
        </sequence>
      </complexType>
      <complexType name="AnsoegerType">
        <sequence>
          <element name="AnsoegningsRunde" type="integer" nillable="true"/>
          <element name="AnsoegningsAar" type="integer" nillable="true"/>
          <element name="Kunde" type="cap:KundeType" minOccurs="0"/>
          <element name="KonsulentOgKontaktperson" type="cap:KonsulentOgKontaktpersonType" minOccurs="0"/>
          <element name="Timer830Regel" type="cap:Timer830RegelType" minOccurs="0"/>
          <element name="KvitteringSendtIndikator" type="cap:TristateBooleanType"/>
          <element name="AendringtilsagnSektionSkjulerIndikator" type="cap:TristateBooleanType"/>
          <element name="AnsoegOmAendrForlaengElOverdragIndikator" type="cap:TristateBooleanType"/>
          <element name="ProjektAendringsIndikator" type="cap:TristateBooleanType"/>
          <element name="BeskrivelseAfAendring" type="string" nillable="true"/>
          <element name="ForlaengelseIndikator" type="cap:TristateBooleanType"/>
          <element name="NyForventetAfslutDato" type="date" nillable="true"/>
          <element name="BeskrivelseAfForlaengelse" type="string" nillable="true"/>
          <element name="OverdragelseIndikator" type="cap:TristateBooleanType"/>
          <element name="ErhverversCVR" type="string" nillable="true"/>
          <element name="OverdragelsesDato" type="date" nillable="true"/>
          <element name="BegrundOverdragelse" type="string" nillable="true"/>
          <element name="OverdragDok" type="cap:FilIndholdType" nillable="true" minOccurs="0"/>
          <element name="BudgetAendringsIndikator" type="cap:TristateBooleanType"/>
          <element name="FrafaldAnsIndikator" type="cap:TristateBooleanType"/>
          <element name="FrafaldAnsBeskrivelse" type="string" nillable="true"/>
          <element name="FrafaldAnsBemaerkning" type="string" nillable="true"/>
          <element name="AendrForlaengElOverdragVal" type="integer" nillable="true"/>
          <element name="ErklaeringIndikator" type="cap:TristateBooleanType"/>
          <element name="ErklaeringsVistTekstIndikator" type="cap:TristateBooleanType"/>
          <element name="ErklaeringkKnapTekst" type="string" nillable="true"/>
          <element name="EkstraFelter" type="cap:EkstraFelterType" minOccurs="0"/>
        </sequence>
      </complexType>
      <complexType name="KundeType">
        <sequence>
          <element name="KundeStamkort" type="cap:KundeStamkortType" minOccurs="0"/>
        </sequence>
      </complexType>
      <complexType name="KundeStamkortType">
        <sequence>
          <element name="CustomerKeyStructure" type="cap:CustomerKeyStructureType"/>
          <element name="CustomerFullName" type="cap:FullNameType" nillable="true" minOccurs="0"/>
          <element name="Address1" type="cap:AddressType" nillable="true" minOccurs="0"/>
          <element name="Address2" type="cap:AddressType" nillable="true" minOccurs="0"/>
          <element name="Address3" type="cap:AddressType" nillable="true" minOccurs="0"/>
          <element name="Address4" type="cap:AddressType" nillable="true" minOccurs="0"/>
          <element name="Address5" type="cap:AddressType" nillable="true" minOccurs="0"/>
          <element name="Address6" type="cap:AddressType" nillable="true" minOccurs="0"/>
          <element name="Address7" type="cap:AddressType" nillable="true" minOccurs="0"/>
          <element name="CustomerCommunicationPreference" type="cap:CustomerNotificationPreferenceType" nillable="true" minOccurs="0"/>
          <element name="CustomerNotificationPreference" type="cap:CustomerNotificationPreferenceType" nillable="true" minOccurs="0"/>
          <element name="EmailAddress" type="cap:EmailAddressType" nillable="true" minOccurs="0"/>
          <element name="MobileNumber" type="cap:MobileNumberType" nillable="true" minOccurs="0"/>
        </sequence>
      </complexType>
      <complexType name="KonsulentOgKontaktpersonType">
        <sequence>
          <element name="KonsulentTilknyttetIndikator" type="cap:TristateBooleanType"/>
          <element name="KonsulentNavn" type="string" nillable="true"/>
          <element name="KonsulentVirk" type="string" nillable="true"/>
          <element name="KonsulentTelefon" type="integer" nillable="true"/>
          <element name="KonsulentMail" type="string" nillable="true"/>
          <element name="KontaktPersonIndikator" type="cap:TristateBooleanType"/>
          <element name="KonsulentKontaktPersonIndikator" type="cap:TristateBooleanType"/>
          <element name="KontaktPersonNavn" type="string" nillable="true"/>
          <element name="KontaktPersonTelefon" type="integer" nillable="true"/>
          <element name="KontaktPersonEmail" type="string" nillable="true"/>
        </sequence>
      </complexType>
      <complexType name="Timer830RegelType">
        <sequence>
          <element name="Timer830Opfyldt" type="cap:TristateBooleanType"/>
          <element name="Timer830BeregnetTimer" type="decimal" nillable="true" minOccurs="0"/>
          <element name="Timer830IndlaestDato" type="date" nillable="true"/>
          <element name="Bemaerkning830TimerBegrundelse" type="string" nillable="true"/>
        </sequence>
      </complexType>
      <complexType name="ProjektType">
        <sequence>
          <element name="ProjektTitel" type="string" nillable="true" minOccurs="0"/>
          <element name="BudgetOmraade" type="cap:BudgetOmraadeType" minOccurs="0"/>
          <element name="IndsatsOmraade" type="cap:IndsatsOmraadeType" minOccurs="0"/>
          <element name="Prioritering" type="cap:PrioriteringType" minOccurs="0"/>
          <element name="ProjektBeskrivelse" type="string" nillable="true" minOccurs="0"/>
          <element name="ProjektStartDatoVedIndsendIndikator" type="cap:TristateBooleanType"/>
          <element name="KravEllerPaabudIndikator" type="cap:TristateBooleanType"/>
          <element name="KravEllerPaabudBeskrivelse" type="string" nillable="true" minOccurs="0"/>
          <element name="Tilladelser" type="cap:TilladelserType" minOccurs="0"/>
          <element name="TilbudslovOgUdbetalingsregler" type="cap:TilbudslovOgUdbetalingsreglerType" minOccurs="0"/>
          <element name="HandelMellemAfhaengigeParterIndikator" type="cap:TristateBooleanType"/>
          <element name="HandelMellemAfhaengigeParterBeskrivelse" type="string" nillable="true" minOccurs="0"/>
          <element name="OplysningerOmMomsIndikator" type="cap:TristateBooleanType"/>
          <element name="AnsoegerMomsRegistIndikator" type="cap:TristateBooleanType"/>
          <element name="AnsoegerBaererMomsIndikator" type="cap:TristateBooleanType"/>
          <element name="AnsoegerBevisIkkeBaererMomsIndikator" type="cap:TristateBooleanType"/>
          <element name="OplysningerOmSkovIndikator" type="cap:TristateBooleanType"/>
          <element name="OplysningerOmSkovBeskrivelse" type="string" nillable="true" minOccurs="0"/>
          <element name="OplysningerOmHjemmesideIndikator" type="cap:TristateBooleanType"/>
          <element name="OplysningerOmHjemmesideBeskrivelse" type="string" nillable="true" minOccurs="0"/>
          <element name="TidligereLignendeProjekter" type="cap:TidligereLignendeProjekterType" minOccurs="0"/>
          <element name="EvtOevrigeTilskud" type="cap:EvtOevrigeTilskudType" minOccurs="0"/>
          <element name="OekologiStatus" type="cap:OekologiStatusType" minOccurs="0"/>
          <element name="EkstraFelter" type="cap:EkstraFelterType" minOccurs="0"/>
        </sequence>
      </complexType>
      <complexType name="BudgetOmraadeType">
        <sequence>
          <element name="BudgetOmraadeValgt" type="integer" nillable="true"/>
          <element name="BudgetOmraade1" type="cap:TristateBooleanType"/>
          <element name="BudgetOmraade2" type="cap:TristateBooleanType"/>
        </sequence>
      </complexType>
      <complexType name="IndsatsOmraadeType">
        <sequence>
          <element name="IndsatsOmraadeValgt" type="integer" nillable="true"/>
          <element name="IndsatsOmraade1" type="cap:TristateBooleanType"/>
          <element name="IndsatsOmraade2" type="cap:TristateBooleanType"/>
          <element name="IndsatsOmraade3" type="cap:TristateBooleanType"/>
          <element name="IndsatsOmraade4" type="cap:TristateBooleanType"/>
          <element name="IndsatsOmraade5" type="cap:TristateBooleanType"/>
          <element name="IndsatsOmraade6" type="cap:TristateBooleanType"/>
        </sequence>
      </complexType>
      <complexType name="PrioriteringType">
        <sequence>
          <element name="Prioritering1" type="decimal" nillable="true" minOccurs="0"/>
          <element name="Prioritering2" type="decimal" nillable="true" minOccurs="0"/>
          <element name="Prioritering3" type="decimal" nillable="true" minOccurs="0"/>
          <element name="Prioritering4" type="decimal" nillable="true" minOccurs="0"/>
          <element name="Prioritering5" type="decimal" nillable="true" minOccurs="0"/>
          <element name="Prioritering6" type="decimal" nillable="true" minOccurs="0"/>
          <element name="Prioritering7" type="decimal" nillable="true" minOccurs="0"/>
          <element name="Prioritering8" type="decimal" nillable="true" minOccurs="0"/>
          <element name="Prioritering9" type="decimal" nillable="true" minOccurs="0"/>
          <element name="Prioritering10" type="decimal" nillable="true" minOccurs="0"/>
        </sequence>
      </complexType>
      <complexType name="TilladelserType">
        <sequence>
          <element name="TilladelseKraevesIndikator" type="cap:TristateBooleanType" minOccurs="0"/>
          <element name="TilladelseSamling" type="cap:TilladelseSamlingType" minOccurs="0"/>
          <element name="AntalOpnaaedeTilladelser" type="integer" nillable="true" minOccurs="0"/>
        </sequence>
      </complexType>
      <complexType name="TilladelseSamlingType">
        <sequence>
          <element name="TilladelseGentaget" type="cap:TilladelseGentagetType" minOccurs="0" maxOccurs="unbounded"/>
        </sequence>
      </complexType>
      <complexType name="TilladelseGentagetType">
        <sequence>
          <element name="TilladelseNavn" type="string" nillable="true"/>
          <element name="Myndighed" type="string" nillable="true"/>
          <element name="TilladelseOpnaaetIndikator" type="cap:TristateBooleanType"/>
          <element name="Dato" type="date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TilbudslovOgUdbetalingsreglerType">
        <sequence>
          <element name="DKUdbudIndikator" type="cap:TristateBooleanType" minOccurs="0"/>
          <element name="DKUdbudBeskrivelse" type="string" nillable="true" minOccurs="0"/>
          <element name="EUUdbudIndikator" type="cap:TristateBooleanType" minOccurs="0"/>
          <element name="EUUdbudBeskrivelse" type="string" nillable="true" minOccurs="0"/>
        </sequence>
      </complexType>
      <complexType name="TidligereLignendeProjekterType">
        <sequence>
          <element name="HentTidligereProjektIndikator" type="cap:TristateBooleanType"/>
          <element name="TidligereLignendeProjekterSamling" type="cap:TidligereLignendeProjekterSamlingType" minOccurs="0"/>
          <element name="TidligereLignendeProjekterAMSamling" type="cap:TidligereLignendeProjekterAMSamlingType" minOccurs="0"/>
          <element name="TidligereLignendeProjekterAMDok" type="cap:FilIndholdType" nillable="true" minOccurs="0"/>
        </sequence>
      </complexType>
      <complexType name="TidligereLignendeProjekterSamlingType">
        <sequence>
          <element name="TidligereLignendeProjekterGentaget" type="cap:TidligereLignendeProjekterGentagetType" minOccurs="0" maxOccurs="unbounded"/>
        </sequence>
      </complexType>
      <complexType name="TidligereLignendeProjekterGentagetType">
        <sequence>
          <element name="TidlLignProTilskudsordning" type="string" nillable="true"/>
          <element name="TidlLignProJournalNummer" type="string" nillable="true"/>
          <element name="TidlLignProBeloeb" type="decimal" nillable="true"/>
          <element name="TidlLignProUdbBeloeb" type="decimal" nillable="true"/>
          <element name="TidlLignProBeskrivelse" type="string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TidligereLignendeProjekterAMSamlingType">
        <sequence>
          <element name="TidligereLignendeProjekterAMGentaget" type="cap:TidligereLignendeProjekterAMGentagetType" minOccurs="0" maxOccurs="unbounded"/>
        </sequence>
      </complexType>
      <complexType name="TidligereLignendeProjekterAMGentagetType">
        <sequence>
          <element name="TidligereLignendeProjekterAMProTitel" type="string" nillable="true"/>
          <element name="TidligereLignendeProjekterAMJournNr" type="string" nillable="true"/>
          <element name="TidligereLignendeProjekterAMBeloeb" type="decimal" nillable="true"/>
          <element name="TidligereLignendeProjekterAMBeskriv" type="string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EvtOevrigeTilskudType">
        <sequence>
          <element name="SoegtAndenOffentligStoetteIndikator" type="cap:TristateBooleanType" minOccurs="0"/>
          <element name="SoegtAndenOffentligStoetteSum" type="decimal" nillable="true"/>
          <element name="ForventesIndtaegtIndikator" type="cap:TristateBooleanType" minOccurs="0"/>
          <element name="ForventesIndtaegtSum" type="decimal" nillable="true"/>
          <element name="ProjektDelAfEntrepriseIndikator" type="cap:TristateBooleanType" minOccurs="0"/>
          <element name="EntrepriseSum" type="decimal" nillable="true"/>
          <element name="EvtOevrigeTilskudGentagetSamlinger" type="cap:EvtOevrigeTilskudGentagetSamlingerType" minOccurs="0"/>
        </sequence>
      </complexType>
      <complexType name="EvtOevrigeTilskudGentagetSamlingerType">
        <sequence>
          <element name="EvtOevrigeTilskudSamling" type="cap:EvtOevrigeTilskudSamlingType" minOccurs="0"/>
          <element name="ForventesindtaegtSamling" type="cap:ForventesindtaegtSamlingType" minOccurs="0"/>
          <element name="SoegtAndenOffentligStoetteSamling" type="cap:SoegtAndenOffentligStoetteSamlingType" minOccurs="0"/>
        </sequence>
      </complexType>
      <complexType name="EvtOevrigeTilskudSamlingType">
        <sequence>
          <element name="EvtOevrigeTilskudGentaget" type="cap:EvtOevrigeTilskudGentagetType" minOccurs="0" maxOccurs="unbounded"/>
        </sequence>
      </complexType>
      <complexType name="ForventesindtaegtSamlingType">
        <sequence>
          <element name="ForventesindtaegtGentaget" type="cap:ForventesindtaegtGentagetType" minOccurs="0" maxOccurs="unbounded"/>
        </sequence>
      </complexType>
      <complexType name="SoegtAndenOffentligStoetteSamlingType">
        <sequence>
          <element name="SoegtAndenOffentligStoetteGentaget" type="cap:SoegtAndenOffentligStoetteGentagetType" minOccurs="0" maxOccurs="unbounded"/>
        </sequence>
      </complexType>
      <complexType name="EvtOevrigeTilskudGentagetType">
        <sequence>
          <element name="EvtOevrigeTilskudValgt" type="string" nillable="true"/>
          <element name="EvtOevrigeTilskudIndtastet" type="string" nillable="true"/>
          <element name="EvtOevrigeTilskudMyndighed" type="string" nillable="true"/>
          <element name="EvtOevrigeTilskudJourNr" type="string" nillable="true"/>
          <element name="EvtOevrigeTilskud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ForventesindtaegtGentagetType">
        <sequence>
          <element name="ForventesindtaegtTeknologi" type="string" nillable="true"/>
          <element name="ForventesindtaegtBemaerkning" type="string" nillable="true"/>
          <element name="Forventesindtaegt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SoegtAndenOffentligStoetteGentagetType">
        <sequence>
          <element name="SoegtAndenOffentligStoetteHvor" type="string" nillable="true"/>
          <element name="SoegtAndenOffentligStoetteJourNr" type="string" nillable="true"/>
          <element name="SoegtAndenOffentligStoetteBeloeb" type="decimal" nillable="true"/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</sequence>
      </complexType>
      <complexType name="OekologiStatusType">
        <sequence>
          <element name="RegistreretSomOekologIndikator" type="cap:TristateBooleanType"/>
          <element name="OekologAutorisationsNr" type="string" nillable="true"/>
          <element name="AutorisationOpnaaetDato" type="date" nillable="true"/>
          <element name="AnsForAutorisationDato" type="date" nillable="true"/>
        </sequence>
      </complexType>
      <complexType name="Indsats1Type">
        <sequence>
          <element name="Tilskudsberegning" type="cap:TilskudsberegningType" minOccurs="0"/>
        </sequence>
      </complexType>
      <complexType name="TilskudsberegningType">
        <sequence>
          <element name="Tilskud11" type="cap:Tilskud11Type" minOccurs="0"/>
          <element name="Tilskud12" type="cap:Tilskud12Type" minOccurs="0"/>
          <element name="Tilskud13" type="cap:Tilskud13Type" minOccurs="0"/>
          <element name="Tilskud14" type="cap:Tilskud14Type" minOccurs="0"/>
          <element name="Tilskud15" type="cap:Tilskud15Type" minOccurs="0"/>
          <element name="Tilskud16" type="cap:Tilskud16Type" minOccurs="0"/>
          <element name="Tilskud17" type="cap:Tilskud17Type" minOccurs="0"/>
          <element name="Tilskud18" type="cap:Tilskud18Type" minOccurs="0"/>
          <element name="Tilskudsopgoerelse1" type="cap:Tilskudsopgoerelse1Type" minOccurs="0"/>
        </sequence>
      </complexType>
      <complexType name="Tilskud11Type">
        <sequence>
          <element name="T11_GyllefosuringIndikator" type="cap:TristateBooleanType" minOccurs="0"/>
          <element name="T11_Kapacitet" type="decimal" nillable="true" minOccurs="0"/>
          <element name="T11_StandardMiljoeEffekt" type="decimal" nillable="true" minOccurs="0"/>
          <element name="T11_TeknologiensLevetid" type="decimal" nillable="true" minOccurs="0"/>
          <element name="T11_StandardOmk" type="decimal" nillable="true" minOccurs="0"/>
          <element name="T11_Antal" type="integer" nillable="true" minOccurs="0"/>
          <element name="T11_IAlt" type="decimal" nillable="true" minOccurs="0"/>
          <element name="T11_Tilskudsgrundlag" type="decimal" nillable="true" minOccurs="0"/>
        </sequence>
      </complexType>
      <complexType name="Tilskud12Type">
        <sequence>
          <element name="T12_FasefodringIndikator" type="cap:TristateBooleanType" minOccurs="0"/>
          <element name="T12_Kapacitet" type="decimal" nillable="true" minOccurs="0"/>
          <element name="T12_StandardMiljoeEffekt" type="decimal" nillable="true" minOccurs="0"/>
          <element name="T12_TeknologiensLevetid" type="decimal" nillable="true" minOccurs="0"/>
          <element name="T12_StandardOmk" type="decimal" nillable="true" minOccurs="0"/>
          <element name="T12_Antal" type="integer" nillable="true" minOccurs="0"/>
          <element name="T12_IAlt" type="decimal" nillable="true" minOccurs="0"/>
          <element name="T12_Tilskudsgrundlag" type="decimal" nillable="true" minOccurs="0"/>
          <element name="T12S1_StandardOmk" type="decimal" nillable="true" minOccurs="0"/>
          <element name="T12S1_Antal" type="integer" nillable="true" minOccurs="0"/>
          <element name="T12S1_IAlt" type="decimal" nillable="true" minOccurs="0"/>
          <element name="T12S2_StandardOmk" type="decimal" nillable="true" minOccurs="0"/>
          <element name="T12S2_Antal" type="integer" nillable="true" minOccurs="0"/>
          <element name="T12S2_IAlt" type="decimal" nillable="true" minOccurs="0"/>
          <element name="T12S3_StandardOmk" type="decimal" nillable="true" minOccurs="0"/>
          <element name="T12S3_Antal" type="integer" nillable="true" minOccurs="0"/>
          <element name="T12S3_IAlt" type="decimal" nillable="true" minOccurs="0"/>
        </sequence>
      </complexType>
      <complexType name="Tilskud13Type">
        <sequence>
          <element name="T13_FasefodringIndikator" type="cap:TristateBooleanType" minOccurs="0"/>
          <element name="T13_Kapacitet" type="decimal" nillable="true" minOccurs="0"/>
          <element name="T13_StandardMiljoeEffekt" type="decimal" nillable="true" minOccurs="0"/>
          <element name="T13_TeknologiensLevetid" type="decimal" nillable="true" minOccurs="0"/>
          <element name="T13_StandardOmk" type="decimal" nillable="true" minOccurs="0"/>
          <element name="T13_Antal" type="integer" nillable="true" minOccurs="0"/>
          <element name="T13_IAlt" type="decimal" nillable="true" minOccurs="0"/>
          <element name="T13_Tilskudsgrundlag" type="decimal" nillable="true" minOccurs="0"/>
          <element name="T13S1_StandardOmk" type="decimal" nillable="true" minOccurs="0"/>
          <element name="T13S1_Antal" type="integer" nillable="true" minOccurs="0"/>
          <element name="T13S1_IAlt" type="decimal" nillable="true" minOccurs="0"/>
          <element name="T13S2_StandardOmk" type="decimal" nillable="true" minOccurs="0"/>
          <element name="T13S2_Antal" type="integer" nillable="true" minOccurs="0"/>
          <element name="T13S2_IAlt" type="decimal" nillable="true" minOccurs="0"/>
          <element name="T13S3_StandardOmk" type="decimal" nillable="true" minOccurs="0"/>
          <element name="T13S3_Antal" type="integer" nillable="true" minOccurs="0"/>
          <element name="T13S3_IAlt" type="decimal" nillable="true" minOccurs="0"/>
        </sequence>
      </complexType>
      <complexType name="Tilskud14Type">
        <sequence>
          <element name="T14_FasefodringIndikator" type="cap:TristateBooleanType" minOccurs="0"/>
          <element name="T14_Kapacitet" type="decimal" nillable="true" minOccurs="0"/>
          <element name="T14_StandardMiljoeEffekt" type="decimal" nillable="true" minOccurs="0"/>
          <element name="T14_TeknologiensLevetid" type="decimal" nillable="true" minOccurs="0"/>
          <element name="T14_StandardOmk" type="decimal" nillable="true" minOccurs="0"/>
          <element name="T14_Antal" type="integer" nillable="true" minOccurs="0"/>
          <element name="T14_IAlt" type="decimal" nillable="true" minOccurs="0"/>
          <element name="T14_Tilskudsgrundlag" type="decimal" nillable="true" minOccurs="0"/>
          <element name="T14_LoesningVaelger" type="integer" nillable="true" minOccurs="0"/>
          <element name="T14_LoesningVaelger2" type="integer" nillable="true" minOccurs="0"/>
          <element name="T14_LoesningVaelger3" type="integer" nillable="true" minOccurs="0"/>
          <element name="T14S1_StandardOmk" type="decimal" nillable="true" minOccurs="0"/>
          <element name="T14S1_Antal" type="integer" nillable="true" minOccurs="0"/>
          <element name="T14S1_IAlt" type="decimal" nillable="true" minOccurs="0"/>
          <element name="T14S3_StandardOmk" type="decimal" nillable="true" minOccurs="0"/>
          <element name="T14S3_Antal" type="integer" nillable="true" minOccurs="0"/>
          <element name="T14S3_IAlt" type="decimal" nillable="true" minOccurs="0"/>
          <element name="T14S1L2_StandardOmk" type="decimal" nillable="true" minOccurs="0"/>
          <element name="T14S1L2_Antal" type="integer" nillable="true" minOccurs="0"/>
          <element name="T14S1L2_IAlt" type="decimal" nillable="true" minOccurs="0"/>
          <element name="T14S1L3_StandardOmk" type="decimal" nillable="true" minOccurs="0"/>
          <element name="T14S1L3_Antal" type="integer" nillable="true" minOccurs="0"/>
          <element name="T14S1L3_IAlt" type="decimal" nillable="true" minOccurs="0"/>
          <element name="T14S3L3_StandardOmk" type="decimal" nillable="true" minOccurs="0"/>
          <element name="T14S3L3_Antal" type="integer" nillable="true" minOccurs="0"/>
          <element name="T14S3L3_IAlt" type="decimal" nillable="true" minOccurs="0"/>
          <element name="T14_Silo1TaellerSkjult" type="integer" nillable="true" minOccurs="0"/>
          <element name="T14_Silo1_1" type="cap:T14_SiloType" nillable="true" minOccurs="0"/>
          <element name="T14_Silo1_2" type="cap:T14_SiloType" nillable="true" minOccurs="0"/>
          <element name="T14_Silo1_3" type="cap:T14_SiloType" nillable="true" minOccurs="0"/>
          <element name="T14_Silo1_4" type="cap:T14_SiloType" nillable="true" minOccurs="0"/>
          <element name="T14_Silo1_5" type="cap:T14_SiloType" nillable="true" minOccurs="0"/>
          <element name="T14_Silo2TaellerSkjult" type="integer" nillable="true" minOccurs="0"/>
          <element name="T14_Silo2_1" type="cap:T14_SiloType" nillable="true" minOccurs="0"/>
          <element name="T14_Silo2_2" type="cap:T14_SiloType" nillable="true" minOccurs="0"/>
          <element name="T14_Silo2_3" type="cap:T14_SiloType" nillable="true" minOccurs="0"/>
          <element name="T14_Silo2_4" type="cap:T14_SiloType" nillable="true" minOccurs="0"/>
          <element name="T14_Silo2_5" type="cap:T14_SiloType" nillable="true" minOccurs="0"/>
          <element name="T14_Silo3TaellerSkjult" type="integer" nillable="true" minOccurs="0"/>
          <element name="T14_Silo3_1" type="cap:T14_SiloType" nillable="true" minOccurs="0"/>
          <element name="T14_Silo3_2" type="cap:T14_SiloType" nillable="true" minOccurs="0"/>
          <element name="T14_Silo3_3" type="cap:T14_SiloType" nillable="true" minOccurs="0"/>
          <element name="T14_Silo3_4" type="cap:T14_SiloType" nillable="true" minOccurs="0"/>
          <element name="T14_Silo3_5" type="cap:T14_SiloType" nillable="true" minOccurs="0"/>
        </sequence>
      </complexType>
      <complexType name="T14_SiloType">
        <sequence>
          <element name="T14S2_StandardOmk" type="decimal" nillable="true" minOccurs="0"/>
          <element name="T14S2_Antal" type="decimal" nillable="true" minOccurs="0"/>
          <element name="T14S2_StardardOmkM3" type="decimal" nillable="true" minOccurs="0"/>
          <element name="T14S2_M3Silo" type="decimal" nillable="true" minOccurs="0"/>
          <element name="T14S2_IAlt" type="decimal" nillable="true" minOccurs="0"/>
        </sequence>
      </complexType>
      <complexType name="Tilskud15Type">
        <sequence>
          <element name="T15_FasefodringIndikator" type="cap:TristateBooleanType" minOccurs="0"/>
          <element name="T15_Kapacitet" type="decimal" nillable="true" minOccurs="0"/>
          <element name="T15_StandardMiljoeEffekt" type="decimal" nillable="true" minOccurs="0"/>
          <element name="T15_TeknologiensLevetid" type="decimal" nillable="true" minOccurs="0"/>
          <element name="T15_LoesningVaelger" type="integer" nillable="true" minOccurs="0"/>
          <element name="T15_LoesningVaelger2" type="integer" nillable="true" minOccurs="0"/>
          <element name="T15L1_StandardOmk" type="decimal" nillable="true" minOccurs="0"/>
          <element name="T15L1_Antal" type="integer" nillable="true" minOccurs="0"/>
          <element name="T15L1_IAlt" type="decimal" nillable="true" minOccurs="0"/>
          <element name="T15L2_StandardOmk" type="decimal" nillable="true" minOccurs="0"/>
          <element name="T15L2_Antal" type="integer" nillable="true" minOccurs="0"/>
          <element name="T15L2_IAlt" type="decimal" nillable="true" minOccurs="0"/>
          <element name="T15_Tilskudsgrundlag" type="decimal" nillable="true" minOccurs="0"/>
        </sequence>
      </complexType>
      <complexType name="Tilskud16Type">
        <sequence>
          <element name="T16_FasefodringIndikator" type="cap:TristateBooleanType" minOccurs="0"/>
          <element name="T16_Kapacitet" type="decimal" nillable="true" minOccurs="0"/>
          <element name="T16_StandardMiljoeEffekt" type="decimal" nillable="true" minOccurs="0"/>
          <element name="T16_TeknologiensLevetid" type="decimal" nillable="true" minOccurs="0"/>
          <element name="T16_StandardOmk" type="decimal" nillable="true" minOccurs="0"/>
          <element name="T16_Antal" type="integer" nillable="true" minOccurs="0"/>
          <element name="T16_IAlt" type="decimal" nillable="true" minOccurs="0"/>
          <element name="T16_Tilskudsgrundlag" type="decimal" nillable="true" minOccurs="0"/>
        </sequence>
      </complexType>
      <complexType name="Tilskud17Type">
        <sequence>
          <element name="T17_FasefodringIndikator" type="cap:TristateBooleanType" minOccurs="0"/>
          <element name="T17_Kapacitet" type="decimal" nillable="true" minOccurs="0"/>
          <element name="T17_StandardMiljoeEffekt" type="decimal" nillable="true" minOccurs="0"/>
          <element name="T17_TeknologiensLevetid" type="decimal" nillable="true" minOccurs="0"/>
          <element name="T17_LoesningVaelger" type="integer" nillable="true" minOccurs="0"/>
          <element name="T17_LoesningVaelger2" type="integer" nillable="true" minOccurs="0"/>
          <element name="T17_LoesningVaelger3" type="integer" nillable="true" minOccurs="0"/>
          <element name="T17S1_StandardOmk" type="decimal" nillable="true" minOccurs="0"/>
          <element name="T17S1_Antal" type="integer" nillable="true" minOccurs="0"/>
          <element name="T17S1_IAlt" type="decimal" nillable="true" minOccurs="0"/>
          <element name="T17S1L2_StandardOmk" type="decimal" nillable="true" minOccurs="0"/>
          <element name="T17S1L2_Antal" type="integer" nillable="true" minOccurs="0"/>
          <element name="T17S1L2_IAlt" type="decimal" nillable="true" minOccurs="0"/>
          <element name="T17S1L3_StandardOmk" type="decimal" nillable="true" minOccurs="0"/>
          <element name="T17S1L3_Antal" type="integer" nillable="true" minOccurs="0"/>
          <element name="T17S1L3_IAlt" type="decimal" nillable="true" minOccurs="0"/>
          <element name="T17_Tilskudsgrundlag" type="decimal" nillable="true" minOccurs="0"/>
          <element name="T17_Silo1TaellerSkjult" type="integer" nillable="true" minOccurs="0"/>
          <element name="T17_Silo1_1" type="cap:T17_SiloType" nillable="true" minOccurs="0"/>
          <element name="T17_Silo1_2" type="cap:T17_SiloType" nillable="true" minOccurs="0"/>
          <element name="T17_Silo1_3" type="cap:T17_SiloType" nillable="true" minOccurs="0"/>
          <element name="T17_Silo1_4" type="cap:T17_SiloType" nillable="true" minOccurs="0"/>
          <element name="T17_Silo1_5" type="cap:T17_SiloType" nillable="true" minOccurs="0"/>
          <element name="T17_Silo2TaellerSkjult" type="integer" nillable="true" minOccurs="0"/>
          <element name="T17_Silo2_1" type="cap:T17_SiloType" nillable="true" minOccurs="0"/>
          <element name="T17_Silo2_2" type="cap:T17_SiloType" nillable="true" minOccurs="0"/>
          <element name="T17_Silo2_3" type="cap:T17_SiloType" nillable="true" minOccurs="0"/>
          <element name="T17_Silo2_4" type="cap:T17_SiloType" nillable="true" minOccurs="0"/>
          <element name="T17_Silo2_5" type="cap:T17_SiloType" nillable="true" minOccurs="0"/>
          <element name="T17_Silo3TaellerSkjult" type="integer" nillable="true" minOccurs="0"/>
          <element name="T17_Silo3_1" type="cap:T17_SiloType" nillable="true" minOccurs="0"/>
          <element name="T17_Silo3_2" type="cap:T17_SiloType" nillable="true" minOccurs="0"/>
          <element name="T17_Silo3_3" type="cap:T17_SiloType" nillable="true" minOccurs="0"/>
          <element name="T17_Silo3_4" type="cap:T17_SiloType" nillable="true" minOccurs="0"/>
          <element name="T17_Silo3_5" type="cap:T17_SiloType" nillable="true" minOccurs="0"/>
          <element name="T17_Silo4TaellerSkjult" type="integer" nillable="true" minOccurs="0"/>
          <element name="T17_Silo4_1" type="cap:T17_SiloType" nillable="true" minOccurs="0"/>
          <element name="T17_Silo4_2" type="cap:T17_SiloType" nillable="true" minOccurs="0"/>
          <element name="T17_Silo4_3" type="cap:T17_SiloType" nillable="true" minOccurs="0"/>
          <element name="T17_Silo4_4" type="cap:T17_SiloType" nillable="true" minOccurs="0"/>
          <element name="T17_Silo4_5" type="cap:T17_SiloType" nillable="true" minOccurs="0"/>
          <element name="T17_Silo5TaellerSkjult" type="integer" nillable="true" minOccurs="0"/>
          <element name="T17_Silo5_1" type="cap:T17_SiloType" nillable="true" minOccurs="0"/>
          <element name="T17_Silo5_2" type="cap:T17_SiloType" nillable="true" minOccurs="0"/>
          <element name="T17_Silo5_3" type="cap:T17_SiloType" nillable="true" minOccurs="0"/>
          <element name="T17_Silo5_4" type="cap:T17_SiloType" nillable="true" minOccurs="0"/>
          <element name="T17_Silo5_5" type="cap:T17_SiloType" nillable="true" minOccurs="0"/>
        </sequence>
      </complexType>
      <complexType name="T17_SiloType">
        <sequence>
          <element name="T17S2_StandardOmk" type="decimal" nillable="true" minOccurs="0"/>
          <element name="T17S2_Antal" type="decimal" nillable="true" minOccurs="0"/>
          <element name="T17S2_StardardOmkM3" type="decimal" nillable="true" minOccurs="0"/>
          <element name="T17S2_M3Silo" type="decimal" nillable="true" minOccurs="0"/>
          <element name="T17S2_IAlt" type="decimal" nillable="true" minOccurs="0"/>
        </sequence>
      </complexType>
      <complexType name="Tilskud18Type">
        <sequence>
          <element name="T18_FasefodringIndikator" type="cap:TristateBooleanType" minOccurs="0"/>
          <element name="T18_Kapacitet" type="decimal" nillable="true" minOccurs="0"/>
          <element name="T18_StandardMiljoeEffekt" type="decimal" nillable="true" minOccurs="0"/>
          <element name="T18_TeknologiensLevetid" type="decimal" nillable="true" minOccurs="0"/>
          <element name="T18_StandardOmk" type="decimal" nillable="true" minOccurs="0"/>
          <element name="T18_Antal" type="integer" nillable="true" minOccurs="0"/>
          <element name="T18_IAlt" type="decimal" nillable="true" minOccurs="0"/>
          <element name="T18_Tilskudsgrundlag" type="decimal" nillable="true" minOccurs="0"/>
        </sequence>
      </complexType>
      <complexType name="Tilskudsopgoerelse1Type">
        <sequence>
          <element name="T11_TilskudsgrundlagDKKSum" type="decimal" nillable="true" minOccurs="0"/>
          <element name="T11_TilsagnsbeloebDKKSum" type="decimal" nillable="true" minOccurs="0"/>
          <element name="T12_TilskudsgrundlagDKKSum" type="decimal" nillable="true" minOccurs="0"/>
          <element name="T12_TilsagnsbeloebDKKSum" type="decimal" nillable="true" minOccurs="0"/>
          <element name="T13_TilskudsgrundlagDKKSum" type="decimal" nillable="true" minOccurs="0"/>
          <element name="T13_TilsagnsbeloebDKKSum" type="decimal" nillable="true" minOccurs="0"/>
          <element name="T14_TilskudsgrundlagDKKSum" type="decimal" nillable="true" minOccurs="0"/>
          <element name="T14_TilsagnsbeloebDKKSum" type="decimal" nillable="true" minOccurs="0"/>
          <element name="T15_TilskudsgrundlagDKKSum" type="decimal" nillable="true" minOccurs="0"/>
          <element name="T15_TilsagnsbeloebDKKSum" type="decimal" nillable="true" minOccurs="0"/>
          <element name="T16_TilskudsgrundlagDKKSum" type="decimal" nillable="true" minOccurs="0"/>
          <element name="T16_TilsagnsbeloebDKKSum" type="decimal" nillable="true" minOccurs="0"/>
          <element name="T17_TilskudsgrundlagDKKSum" type="decimal" nillable="true" minOccurs="0"/>
          <element name="T17_TilsagnsbeloebDKKSum" type="decimal" nillable="true" minOccurs="0"/>
          <element name="T18_TilskudsgrundlagDKKSum" type="decimal" nillable="true" minOccurs="0"/>
          <element name="T18_TilsagnsbeloebDKKSum" type="decimal" nillable="true" minOccurs="0"/>
          <element name="I1_SamletTilskudsgrundlagDKKSum" type="decimal" nillable="true" minOccurs="0"/>
          <element name="I1_SamletTilsagnsbeloebDKKSum" type="decimal" nillable="true" minOccurs="0"/>
        </sequence>
      </complexType>
      <complexType name="Indsats2Type">
        <sequence>
          <element name="Tilskudsberegning2" type="cap:Tilskudsberegning2Type" minOccurs="0"/>
        </sequence>
      </complexType>
      <complexType name="Tilskudsberegning2Type">
        <sequence>
          <element name="Tilskud21" type="cap:Tilskud21Type" minOccurs="0"/>
          <element name="Tilskud22" type="cap:Tilskud22Type" minOccurs="0"/>
          <element name="Tilskud23" type="cap:Tilskud23Type" minOccurs="0"/>
          <element name="Tilskud24" type="cap:Tilskud24Type" minOccurs="0"/>
          <element name="Tilskudsopgoerelse2" type="cap:Tilskudsopgoerelse2Type" minOccurs="0"/>
        </sequence>
      </complexType>
      <complexType name="Tilskud21Type">
        <sequence>
          <element name="T21_GyllefosuringIndikator" type="cap:TristateBooleanType" minOccurs="0"/>
          <element name="T21_Kapacitet" type="decimal" nillable="true" minOccurs="0"/>
          <element name="T21_StandardMiljoeEffekt" type="decimal" nillable="true" minOccurs="0"/>
          <element name="T21_TeknologiensLevetid" type="decimal" nillable="true" minOccurs="0"/>
          <element name="T21_StandardOmk" type="decimal" nillable="true" minOccurs="0"/>
          <element name="T21_Antal" type="integer" nillable="true" minOccurs="0"/>
          <element name="T21_IAlt" type="decimal" nillable="true" minOccurs="0"/>
          <element name="T21_Tilskudsgrundlag" type="decimal" nillable="true" minOccurs="0"/>
        </sequence>
      </complexType>
      <complexType name="Tilskud22Type">
        <sequence>
          <element name="T22_FasefodringIndikator" type="cap:TristateBooleanType" minOccurs="0"/>
          <element name="T22_Kapacitet" type="decimal" nillable="true" minOccurs="0"/>
          <element name="T22_StandardMiljoeEffekt" type="decimal" nillable="true" minOccurs="0"/>
          <element name="T22_TeknologiensLevetid" type="decimal" nillable="true" minOccurs="0"/>
          <element name="T22S2_StandardOmk" type="decimal" nillable="true" minOccurs="0"/>
          <element name="T22S2_Antal" type="integer" nillable="true" minOccurs="0"/>
          <element name="T22S2_IAlt" type="decimal" nillable="true" minOccurs="0"/>
          <element name="T22S3_StandardOmk" type="decimal" nillable="true" minOccurs="0"/>
          <element name="T22S3_Antal" type="integer" nillable="true" minOccurs="0"/>
          <element name="T22S3_IAlt" type="decimal" nillable="true" minOccurs="0"/>
          <element name="T22_Tilskudsgrundlag" type="decimal" nillable="true" minOccurs="0"/>
          <element name="T22_SiloTaellerSkjult" type="integer" nillable="true" minOccurs="0"/>
          <element name="T22_Silo1" type="cap:T22_SiloType"/>
          <element name="T22_Silo2" type="cap:T22_SiloType"/>
          <element name="T22_Silo3" type="cap:T22_SiloType"/>
          <element name="T22_Silo4" type="cap:T22_SiloType"/>
          <element name="T22_Silo5" type="cap:T22_SiloType"/>
        </sequence>
      </complexType>
      <complexType name="T22_SiloType">
        <sequence>
          <element name="T22_StandardOmk" type="decimal" nillable="true" minOccurs="0"/>
          <element name="T22_Antal" type="decimal" nillable="true" minOccurs="0"/>
          <element name="T22_StardardOmkM3" type="decimal" nillable="true" minOccurs="0"/>
          <element name="T22_M3Silo" type="decimal" nillable="true" minOccurs="0"/>
          <element name="T22_IAlt" type="decimal" nillable="true" minOccurs="0"/>
        </sequence>
      </complexType>
      <complexType name="Tilskud23Type">
        <sequence>
          <element name="T23_FasefodringIndikator" type="cap:TristateBooleanType" minOccurs="0"/>
          <element name="T23_Kapacitet" type="decimal" nillable="true" minOccurs="0"/>
          <element name="T23_StandardMiljoeEffekt" type="decimal" nillable="true" minOccurs="0"/>
          <element name="T23_TeknologiensLevetid" type="decimal" nillable="true" minOccurs="0"/>
          <element name="T23_StandardOmk" type="decimal" nillable="true" minOccurs="0"/>
          <element name="T23_Antal" type="integer" nillable="true" minOccurs="0"/>
          <element name="T23_IAlt" type="decimal" nillable="true" minOccurs="0"/>
          <element name="T23_Tilskudsgrundlag" type="decimal" nillable="true" minOccurs="0"/>
        </sequence>
      </complexType>
      <complexType name="Tilskud24Type">
        <sequence>
          <element name="T24_FasefodringIndikator" type="cap:TristateBooleanType" minOccurs="0"/>
          <element name="T24_Kapacitet" type="decimal" nillable="true" minOccurs="0"/>
          <element name="T24_StandardMiljoeEffekt" type="decimal" nillable="true" minOccurs="0"/>
          <element name="T24_TeknologiensLevetid" type="decimal" nillable="true" minOccurs="0"/>
          <element name="T24_LoesningVaelger" type="integer" nillable="true" minOccurs="0"/>
          <element name="T24_LoesningVaelger2" type="integer" nillable="true" minOccurs="0"/>
          <element name="T24_LoesningVaelger3" type="integer" nillable="true" minOccurs="0"/>
          <element name="T24S1_StandardOmk" type="decimal" nillable="true" minOccurs="0"/>
          <element name="T24S1_Antal" type="integer" nillable="true" minOccurs="0"/>
          <element name="T24S1_IAlt" type="decimal" nillable="true" minOccurs="0"/>
          <element name="T24S1L2_StandardOmk" type="decimal" nillable="true" minOccurs="0"/>
          <element name="T24S1L2_Antal" type="integer" nillable="true" minOccurs="0"/>
          <element name="T24S1L2_IAlt" type="decimal" nillable="true" minOccurs="0"/>
          <element name="T24S1L3_StandardOmk" type="decimal" nillable="true" minOccurs="0"/>
          <element name="T24S1L3_Antal" type="integer" nillable="true" minOccurs="0"/>
          <element name="T24S1L3_IAlt" type="decimal" nillable="true" minOccurs="0"/>
          <element name="T24_Tilskudsgrundlag" type="decimal" nillable="true" minOccurs="0"/>
          <element name="T24_Fodermagasin1TaellerSkjult" type="integer" nillable="true" minOccurs="0"/>
          <element name="T24_Fodermagasin1_1" type="cap:T24_FodermagasinType"/>
          <element name="T24_Fodermagasin1_2" type="cap:T24_FodermagasinType"/>
          <element name="T24_Fodermagasin1_3" type="cap:T24_FodermagasinType"/>
          <element name="T24_Fodermagasin1_4" type="cap:T24_FodermagasinType"/>
          <element name="T24_Fodermagasin1_5" type="cap:T24_FodermagasinType"/>
          <element name="T24_FoderBlander1TaellerSkjult" type="integer" nillable="true" minOccurs="0"/>
          <element name="T24_FoderBlander1_1" type="cap:T24_FodermagasinType"/>
          <element name="T24_FoderBlander1_2" type="cap:T24_FodermagasinType"/>
          <element name="T24_FoderBlander1_3" type="cap:T24_FodermagasinType"/>
          <element name="T24_FoderBlander1_4" type="cap:T24_FodermagasinType"/>
          <element name="T24_FoderBlander1_5" type="cap:T24_FodermagasinType"/>
          <element name="T24_Fodermagasin2TaellerSkjult" type="integer" nillable="true" minOccurs="0"/>
          <element name="T24_Fodermagasin2_1" type="cap:T24_FodermagasinType"/>
          <element name="T24_Fodermagasin2_2" type="cap:T24_FodermagasinType"/>
          <element name="T24_Fodermagasin2_3" type="cap:T24_FodermagasinType"/>
          <element name="T24_Fodermagasin2_4" type="cap:T24_FodermagasinType"/>
          <element name="T24_Fodermagasin2_5" type="cap:T24_FodermagasinType"/>
          <element name="T24_FoderBlander2TaellerSkjult" type="integer" nillable="true" minOccurs="0"/>
          <element name="T24_FoderBlander2_1" type="cap:T24_FodermagasinType"/>
          <element name="T24_FoderBlander2_2" type="cap:T24_FodermagasinType"/>
          <element name="T24_FoderBlander2_3" type="cap:T24_FodermagasinType"/>
          <element name="T24_FoderBlander2_4" type="cap:T24_FodermagasinType"/>
          <element name="T24_FoderBlander2_5" type="cap:T24_FodermagasinType"/>
          <element name="T24_Fodermagasin3TaellerSkjult" type="integer" nillable="true" minOccurs="0"/>
          <element name="T24_Fodermagasin3_1" type="cap:T24_FodermagasinType"/>
          <element name="T24_Fodermagasin3_2" type="cap:T24_FodermagasinType"/>
          <element name="T24_Fodermagasin3_3" type="cap:T24_FodermagasinType"/>
          <element name="T24_Fodermagasin3_4" type="cap:T24_FodermagasinType"/>
          <element name="T24_Fodermagasin3_5" type="cap:T24_FodermagasinType"/>
        </sequence>
      </complexType>
      <complexType name="T24_FodermagasinType">
        <sequence>
          <element name="T24S2_StandardOmk" type="decimal" nillable="true" minOccurs="0"/>
          <element name="T24S2_Antal" type="decimal" nillable="true" minOccurs="0"/>
          <element name="T24S2_StardardOmkM3" type="decimal" nillable="true" minOccurs="0"/>
          <element name="T24S2_Maengde" type="decimal" nillable="true" minOccurs="0"/>
          <element name="T24S2_IAlt" type="decimal" nillable="true" minOccurs="0"/>
        </sequence>
      </complexType>
      <complexType name="Tilskudsopgoerelse2Type">
        <sequence>
          <element name="T21_TilskudsgrundlagDKKSum" type="decimal" nillable="true" minOccurs="0"/>
          <element name="T21_TilsagnsbeloebDKKSum" type="decimal" nillable="true" minOccurs="0"/>
          <element name="T22_TilskudsgrundlagDKKSum" type="decimal" nillable="true" minOccurs="0"/>
          <element name="T22_TilsagnsbeloebDKKSum" type="decimal" nillable="true" minOccurs="0"/>
          <element name="T23_TilskudsgrundlagDKKSum" type="decimal" nillable="true" minOccurs="0"/>
          <element name="T23_TilsagnsbeloebDKKSum" type="decimal" nillable="true" minOccurs="0"/>
          <element name="T24_TilskudsgrundlagDKKSum" type="decimal" nillable="true" minOccurs="0"/>
          <element name="T24_TilsagnsbeloebDKKSum" type="decimal" nillable="true" minOccurs="0"/>
          <element name="I2_SamletTilskudsgrundlagDKKSum" type="decimal" nillable="true" minOccurs="0"/>
          <element name="I2_SamletTilsagnsbeloebDKKSum" type="decimal" nillable="true" minOccurs="0"/>
        </sequence>
      </complexType>
      <complexType name="Indsats3Type">
        <sequence>
          <element name="Tilskudsberegning3" type="cap:Tilskudsberegning3Type" minOccurs="0"/>
        </sequence>
      </complexType>
      <complexType name="Tilskudsberegning3Type">
        <sequence>
          <element name="Tilskud31" type="cap:Tilskud31Type" minOccurs="0"/>
          <element name="Tilskud32" type="cap:Tilskud32Type" minOccurs="0"/>
          <element name="Tilskud33" type="cap:Tilskud33Type" minOccurs="0"/>
          <element name="Tilskud34" type="cap:Tilskud34Type" minOccurs="0"/>
          <element name="Tilskud35" type="cap:Tilskud35Type" minOccurs="0"/>
          <element name="Tilskud36" type="cap:Tilskud36Type" minOccurs="0"/>
          <element name="Tilskud37" type="cap:Tilskud37Type" minOccurs="0"/>
          <element name="Tilskudsopgoerelse3" type="cap:Tilskudsopgoerelse3Type" minOccurs="0"/>
        </sequence>
      </complexType>
      <complexType name="Tilskud31Type">
        <sequence>
          <element name="T31_GyllefosuringIndikator" type="cap:TristateBooleanType" minOccurs="0"/>
          <element name="T31_Kapacitet" type="decimal" nillable="true" minOccurs="0"/>
          <element name="T31_StandardMiljoeEffekt" type="decimal" nillable="true" minOccurs="0"/>
          <element name="T31_TeknologiensLevetid" type="decimal" nillable="true" minOccurs="0"/>
          <element name="T31_StandardOmk" type="decimal" nillable="true" minOccurs="0"/>
          <element name="T31_Antal" type="integer" nillable="true" minOccurs="0"/>
          <element name="T31_IAlt" type="decimal" nillable="true" minOccurs="0"/>
          <element name="T31_Tilskudsgrundlag" type="decimal" nillable="true" minOccurs="0"/>
        </sequence>
      </complexType>
      <complexType name="Tilskud32Type">
        <sequence>
          <element name="T32_FasefodringIndikator" type="cap:TristateBooleanType" minOccurs="0"/>
          <element name="T32_Kapacitet" type="decimal" nillable="true" minOccurs="0"/>
          <element name="T32_StandardMiljoeEffekt" type="decimal" nillable="true" minOccurs="0"/>
          <element name="T32_TeknologiensLevetid" type="decimal" nillable="true" minOccurs="0"/>
          <element name="T32_StandardOmk" type="decimal" nillable="true" minOccurs="0"/>
          <element name="T32_Antal" type="integer" nillable="true" minOccurs="0"/>
          <element name="T32_IAlt" type="decimal" nillable="true" minOccurs="0"/>
          <element name="T32_Tilskudsgrundlag" type="decimal" nillable="true" minOccurs="0"/>
        </sequence>
      </complexType>
      <complexType name="Tilskud33Type">
        <sequence>
          <element name="T33_FasefodringIndikator" type="cap:TristateBooleanType" minOccurs="0"/>
          <element name="T33_Kapacitet" type="decimal" nillable="true" minOccurs="0"/>
          <element name="T33_StandardMiljoeEffekt" type="decimal" nillable="true" minOccurs="0"/>
          <element name="T33_TeknologiensLevetid" type="decimal" nillable="true" minOccurs="0"/>
          <element name="T33_LoesningVaelger" type="integer" nillable="true" minOccurs="0"/>
          <element name="T33_LoesningVaelger2" type="integer" nillable="true" minOccurs="0"/>
          <element name="T33_StandardOmkL1" type="decimal" nillable="true" minOccurs="0"/>
          <element name="T33_AntalL1" type="integer" nillable="true" minOccurs="0"/>
          <element name="T33_IAltL1" type="decimal" nillable="true" minOccurs="0"/>
          <element name="T33_StandardOmkL2" type="decimal" nillable="true" minOccurs="0"/>
          <element name="T33_AntalL2" type="integer" nillable="true" minOccurs="0"/>
          <element name="T33_IAltL2" type="decimal" nillable="true" minOccurs="0"/>
          <element name="T33_Tilskudsgrundlag" type="decimal" nillable="true" minOccurs="0"/>
        </sequence>
      </complexType>
      <complexType name="Tilskud34Type">
        <sequence>
          <element name="T34_FasefodringIndikator" type="cap:TristateBooleanType" minOccurs="0"/>
          <element name="T34_Kapacitet" type="decimal" nillable="true" minOccurs="0"/>
          <element name="T34_StandardMiljoeEffekt" type="decimal" nillable="true" minOccurs="0"/>
          <element name="T34_TeknologiensLevetid" type="decimal" nillable="true" minOccurs="0"/>
          <element name="T34_LoesningVaelger" type="integer" nillable="true" minOccurs="0"/>
          <element name="T34_LoesningVaelger2" type="integer" nillable="true" minOccurs="0"/>
          <element name="T34_StandardOmkL1" type="decimal" nillable="true" minOccurs="0"/>
          <element name="T34_AntalL1" type="integer" nillable="true" minOccurs="0"/>
          <element name="T34_IAltL1" type="decimal" nillable="true" minOccurs="0"/>
          <element name="T34_StandardOmkL2" type="decimal" nillable="true" minOccurs="0"/>
          <element name="T34_AntalL2" type="integer" nillable="true" minOccurs="0"/>
          <element name="T34_IAltL2" type="decimal" nillable="true" minOccurs="0"/>
          <element name="T34_Tilskudsgrundlag" type="decimal" nillable="true" minOccurs="0"/>
        </sequence>
      </complexType>
      <complexType name="Tilskud35Type">
        <sequence>
          <element name="T35_FasefodringIndikator" type="cap:TristateBooleanType" minOccurs="0"/>
          <element name="T35_Kapacitet" type="decimal" nillable="true" minOccurs="0"/>
          <element name="T35_StandardMiljoeEffekt" type="decimal" nillable="true" minOccurs="0"/>
          <element name="T35_TeknologiensLevetid" type="decimal" nillable="true" minOccurs="0"/>
          <element name="T35_LoesningVaelger" type="integer" nillable="true" minOccurs="0"/>
          <element name="T35_LoesningVaelger2" type="integer" nillable="true" minOccurs="0"/>
          <element name="T35_StandardOmkL1" type="decimal" nillable="true" minOccurs="0"/>
          <element name="T35_AntalL1" type="integer" nillable="true" minOccurs="0"/>
          <element name="T35_IAltL1" type="decimal" nillable="true" minOccurs="0"/>
          <element name="T35_StandardOmkL2" type="decimal" nillable="true" minOccurs="0"/>
          <element name="T35_AntalL2" type="integer" nillable="true" minOccurs="0"/>
          <element name="T35_IAltL2" type="decimal" nillable="true" minOccurs="0"/>
          <element name="T35_Tilskudsgrundlag" type="decimal" nillable="true" minOccurs="0"/>
        </sequence>
      </complexType>
      <complexType name="Tilskud36Type">
        <sequence>
          <element name="T36_FasefodringIndikator" type="cap:TristateBooleanType" minOccurs="0"/>
          <element name="T36_Kapacitet" type="decimal" nillable="true" minOccurs="0"/>
          <element name="T36_StandardMiljoeEffekt" type="decimal" nillable="true" minOccurs="0"/>
          <element name="T36_TeknologiensLevetid" type="decimal" nillable="true" minOccurs="0"/>
          <element name="T36_StandardOmk" type="decimal" nillable="true" minOccurs="0"/>
          <element name="T36_Antal" type="integer" nillable="true" minOccurs="0"/>
          <element name="T36_IAlt" type="decimal" nillable="true" minOccurs="0"/>
          <element name="T36_Tilskudsgrundlag" type="decimal" nillable="true" minOccurs="0"/>
        </sequence>
      </complexType>
      <complexType name="Tilskud37Type">
        <sequence>
          <element name="T37_FasefodringIndikator" type="cap:TristateBooleanType" minOccurs="0"/>
          <element name="T37_Kapacitet" type="decimal" nillable="true" minOccurs="0"/>
          <element name="T37_StandardMiljoeEffekt" type="decimal" nillable="true" minOccurs="0"/>
          <element name="T37_TeknologiensLevetid" type="decimal" nillable="true" minOccurs="0"/>
          <element name="T37_StandardOmk" type="decimal" nillable="true" minOccurs="0"/>
          <element name="T37_Antal" type="integer" nillable="true" minOccurs="0"/>
          <element name="T37_IAlt" type="decimal" nillable="true" minOccurs="0"/>
          <element name="T37_Tilskudsgrundlag" type="decimal" nillable="true" minOccurs="0"/>
        </sequence>
      </complexType>
      <complexType name="Tilskudsopgoerelse3Type">
        <sequence>
          <element name="T31_TilskudsgrundlagDKKSum" type="decimal" nillable="true" minOccurs="0"/>
          <element name="T31_TilsagnsbeloebDKKSum" type="decimal" nillable="true" minOccurs="0"/>
          <element name="T32_TilskudsgrundlagDKKSum" type="decimal" nillable="true" minOccurs="0"/>
          <element name="T32_TilsagnsbeloebDKKSum" type="decimal" nillable="true" minOccurs="0"/>
          <element name="T33_TilskudsgrundlagDKKSum" type="decimal" nillable="true" minOccurs="0"/>
          <element name="T33_TilsagnsbeloebDKKSum" type="decimal" nillable="true" minOccurs="0"/>
          <element name="T34_TilskudsgrundlagDKKSum" type="decimal" nillable="true" minOccurs="0"/>
          <element name="T34_TilsagnsbeloebDKKSum" type="decimal" nillable="true" minOccurs="0"/>
          <element name="T35_TilskudsgrundlagDKKSum" type="decimal" nillable="true" minOccurs="0"/>
          <element name="T35_TilsagnsbeloebDKKSum" type="decimal" nillable="true" minOccurs="0"/>
          <element name="T36_TilskudsgrundlagDKKSum" type="decimal" nillable="true" minOccurs="0"/>
          <element name="T36_TilsagnsbeloebDKKSum" type="decimal" nillable="true" minOccurs="0"/>
          <element name="T37_TilskudsgrundlagDKKSum" type="decimal" nillable="true" minOccurs="0"/>
          <element name="T37_TilsagnsbeloebDKKSum" type="decimal" nillable="true" minOccurs="0"/>
          <element name="I3_SamletTilskudsgrundlagDKKSum" type="decimal" nillable="true" minOccurs="0"/>
          <element name="I3_SamletTilsagnsbeloebDKKSum" type="decimal" nillable="true" minOccurs="0"/>
        </sequence>
      </complexType>
      <complexType name="Indsats4Type">
        <sequence>
          <element name="Tilskudsberegning4" type="cap:Tilskudsberegning4Type" minOccurs="0"/>
        </sequence>
      </complexType>
      <complexType name="Tilskudsberegning4Type">
        <sequence>
          <element name="Tilskud41" type="cap:Tilskud41Type" minOccurs="0"/>
          <element name="Tilskud42" type="cap:Tilskud42Type" minOccurs="0"/>
          <element name="Tilskud43" type="cap:Tilskud43Type" minOccurs="0"/>
          <element name="Tilskud44" type="cap:Tilskud44Type" minOccurs="0"/>
          <element name="Tilskud45" type="cap:Tilskud45Type" minOccurs="0"/>
          <element name="Tilskud46" type="cap:Tilskud46Type" minOccurs="0"/>
          <element name="Tilskud47" type="cap:Tilskud47Type" minOccurs="0"/>
          <element name="Tilskud48" type="cap:Tilskud48Type" minOccurs="0"/>
          <element name="Tilskudsopgoerelse4" type="cap:Tilskudsopgoerelse4Type" minOccurs="0"/>
        </sequence>
      </complexType>
      <complexType name="Tilskud41Type">
        <sequence>
          <element name="T41_GyllefosuringIndikator" type="cap:TristateBooleanType" minOccurs="0"/>
          <element name="T41_Kapacitet" type="decimal" nillable="true" minOccurs="0"/>
          <element name="T41_StandardMiljoeEffekt" type="decimal" nillable="true" minOccurs="0"/>
          <element name="T41_TeknologiensLevetid" type="decimal" nillable="true" minOccurs="0"/>
          <element name="T41_StandardOmk" type="decimal" nillable="true" minOccurs="0"/>
          <element name="T41_Antal" type="integer" nillable="true" minOccurs="0"/>
          <element name="T41_IAlt" type="decimal" nillable="true" minOccurs="0"/>
          <element name="T41_Tilskudsgrundlag" type="decimal" nillable="true" minOccurs="0"/>
        </sequence>
      </complexType>
      <complexType name="Tilskud42Type">
        <sequence>
          <element name="T42_FasefodringIndikator" type="cap:TristateBooleanType" minOccurs="0"/>
          <element name="T42_Kapacitet" type="decimal" nillable="true" minOccurs="0"/>
          <element name="T42_StandardMiljoeEffekt" type="decimal" nillable="true" minOccurs="0"/>
          <element name="T42_TeknologiensLevetid" type="decimal" nillable="true" minOccurs="0"/>
          <element name="T42_StandardOmk" type="decimal" nillable="true" minOccurs="0"/>
          <element name="T42_Antal" type="integer" nillable="true" minOccurs="0"/>
          <element name="T42_IAlt" type="decimal" nillable="true" minOccurs="0"/>
          <element name="T42_Tilskudsgrundlag" type="decimal" nillable="true" minOccurs="0"/>
        </sequence>
      </complexType>
      <complexType name="Tilskud43Type">
        <sequence>
          <element name="T43_FasefodringIndikator" type="cap:TristateBooleanType" minOccurs="0"/>
          <element name="T43_Kapacitet" type="decimal" nillable="true" minOccurs="0"/>
          <element name="T43_StandardMiljoeEffekt" type="decimal" nillable="true" minOccurs="0"/>
          <element name="T43_TeknologiensLevetid" type="decimal" nillable="true" minOccurs="0"/>
          <element name="T43_StandardOmk" type="decimal" nillable="true" minOccurs="0"/>
          <element name="T43_Antal" type="integer" nillable="true" minOccurs="0"/>
          <element name="T43_IAlt" type="decimal" nillable="true" minOccurs="0"/>
          <element name="T43_Tilskudsgrundlag" type="decimal" nillable="true" minOccurs="0"/>
        </sequence>
      </complexType>
      <complexType name="Tilskud44Type">
        <sequence>
          <element name="T44_FasefodringIndikator" type="cap:TristateBooleanType" minOccurs="0"/>
          <element name="T44_Kapacitet" type="decimal" nillable="true" minOccurs="0"/>
          <element name="T44_StandardMiljoeEffekt" type="decimal" nillable="true" minOccurs="0"/>
          <element name="T44_TeknologiensLevetid" type="decimal" nillable="true" minOccurs="0"/>
          <element name="T44_StandardOmk" type="decimal" nillable="true" minOccurs="0"/>
          <element name="T44_Antal" type="integer" nillable="true" minOccurs="0"/>
          <element name="T44_IAlt" type="decimal" nillable="true" minOccurs="0"/>
          <element name="T44_Tilskudsgrundlag" type="decimal" nillable="true" minOccurs="0"/>
        </sequence>
      </complexType>
      <complexType name="Tilskud45Type">
        <sequence>
          <element name="T45_FasefodringIndikator" type="cap:TristateBooleanType" minOccurs="0"/>
          <element name="T45_Kapacitet" type="decimal" nillable="true" minOccurs="0"/>
          <element name="T45_StandardMiljoeEffekt" type="decimal" nillable="true" minOccurs="0"/>
          <element name="T45_TeknologiensLevetid" type="decimal" nillable="true" minOccurs="0"/>
          <element name="T45_StandardOmk" type="decimal" nillable="true" minOccurs="0"/>
          <element name="T45_Antal" type="integer" nillable="true" minOccurs="0"/>
          <element name="T45_IAlt" type="decimal" nillable="true" minOccurs="0"/>
          <element name="T45_Tilskudsgrundlag" type="decimal" nillable="true" minOccurs="0"/>
        </sequence>
      </complexType>
      <complexType name="Tilskud46Type">
        <sequence>
          <element name="T46_FasefodringIndikator" type="cap:TristateBooleanType" minOccurs="0"/>
          <element name="T46_Kapacitet" type="decimal" nillable="true" minOccurs="0"/>
          <element name="T46_StandardMiljoeEffekt" type="decimal" nillable="true" minOccurs="0"/>
          <element name="T46_TeknologiensLevetid" type="decimal" nillable="true" minOccurs="0"/>
          <element name="T46_StandardOmk" type="decimal" nillable="true" minOccurs="0"/>
          <element name="T46_Antal" type="integer" nillable="true" minOccurs="0"/>
          <element name="T46_IAlt" type="decimal" nillable="true" minOccurs="0"/>
          <element name="T46_Tilskudsgrundlag" type="decimal" nillable="true" minOccurs="0"/>
        </sequence>
      </complexType>
      <complexType name="Tilskud47Type">
        <sequence>
          <element name="T47_FasefodringIndikator" type="cap:TristateBooleanType" minOccurs="0"/>
          <element name="T47_Kapacitet" type="decimal" nillable="true" minOccurs="0"/>
          <element name="T47_StandardMiljoeEffekt" type="decimal" nillable="true" minOccurs="0"/>
          <element name="T47_TeknologiensLevetid" type="decimal" nillable="true" minOccurs="0"/>
          <element name="T47_StandardOmkS1" type="decimal" nillable="true" minOccurs="0"/>
          <element name="T47_AntalS1" type="integer" nillable="true" minOccurs="0"/>
          <element name="T47_IAltS1" type="decimal" nillable="true" minOccurs="0"/>
          <element name="T47_StandardOmkS2" type="decimal" nillable="true" minOccurs="0"/>
          <element name="T47_AntalS2" type="integer" nillable="true" minOccurs="0"/>
          <element name="T47_IAltS2" type="decimal" nillable="true" minOccurs="0"/>
          <element name="T47_Tilskudsgrundlag" type="decimal" nillable="true" minOccurs="0"/>
        </sequence>
      </complexType>
      <complexType name="Tilskud48Type">
        <sequence>
          <element name="T48_FasefodringIndikator" type="cap:TristateBooleanType" minOccurs="0"/>
          <element name="T48_Kapacitet" type="decimal" nillable="true" minOccurs="0"/>
          <element name="T48_StandardMiljoeEffekt" type="decimal" nillable="true" minOccurs="0"/>
          <element name="T48_TeknologiensLevetid" type="decimal" nillable="true" minOccurs="0"/>
          <element name="T48_StandardOmk" type="decimal" nillable="true" minOccurs="0"/>
          <element name="T48_Antal" type="integer" nillable="true" minOccurs="0"/>
          <element name="T48_IAlt" type="decimal" nillable="true" minOccurs="0"/>
          <element name="T48_Tilskudsgrundlag" type="decimal" nillable="true" minOccurs="0"/>
        </sequence>
      </complexType>
      <complexType name="Tilskudsopgoerelse4Type">
        <sequence>
          <element name="T41_TilskudsgrundlagDKKSum" type="decimal" nillable="true" minOccurs="0"/>
          <element name="T41_TilsagnsbeloebDKKSum" type="decimal" nillable="true" minOccurs="0"/>
          <element name="T42_TilskudsgrundlagDKKSum" type="decimal" nillable="true" minOccurs="0"/>
          <element name="T42_TilsagnsbeloebDKKSum" type="decimal" nillable="true" minOccurs="0"/>
          <element name="T43_TilskudsgrundlagDKKSum" type="decimal" nillable="true" minOccurs="0"/>
          <element name="T43_TilsagnsbeloebDKKSum" type="decimal" nillable="true" minOccurs="0"/>
          <element name="T44_TilskudsgrundlagDKKSum" type="decimal" nillable="true" minOccurs="0"/>
          <element name="T44_TilsagnsbeloebDKKSum" type="decimal" nillable="true" minOccurs="0"/>
          <element name="T45_TilskudsgrundlagDKKSum" type="decimal" nillable="true" minOccurs="0"/>
          <element name="T45_TilsagnsbeloebDKKSum" type="decimal" nillable="true" minOccurs="0"/>
          <element name="T46_TilskudsgrundlagDKKSum" type="decimal" nillable="true" minOccurs="0"/>
          <element name="T46_TilsagnsbeloebDKKSum" type="decimal" nillable="true" minOccurs="0"/>
          <element name="T47_TilskudsgrundlagDKKSum" type="decimal" nillable="true" minOccurs="0"/>
          <element name="T47_TilsagnsbeloebDKKSum" type="decimal" nillable="true" minOccurs="0"/>
          <element name="T48_TilskudsgrundlagDKKSum" type="decimal" nillable="true" minOccurs="0"/>
          <element name="T48_TilsagnsbeloebDKKSum" type="decimal" nillable="true" minOccurs="0"/>
          <element name="I4_SamletTilskudsgrundlagDKKSum" type="decimal" nillable="true" minOccurs="0"/>
          <element name="I4_SamletTilsagnsbeloebDKKSum" type="decimal" nillable="true" minOccurs="0"/>
        </sequence>
      </complexType>
      <complexType name="Indsats5Type">
        <sequence>
          <element name="Tilskudsberegning5" type="cap:Tilskudsberegning5Type" minOccurs="0"/>
        </sequence>
      </complexType>
      <complexType name="Tilskudsberegning5Type">
        <sequence>
          <element name="Tilskud51" type="cap:Tilskud51Type" minOccurs="0"/>
          <element name="Tilskud52" type="cap:Tilskud52Type" minOccurs="0"/>
          <element name="Tilskud53" type="cap:Tilskud53Type" minOccurs="0"/>
          <element name="Tilskud54" type="cap:Tilskud54Type" minOccurs="0"/>
          <element name="Tilskud55" type="cap:Tilskud55Type" minOccurs="0"/>
          <element name="Tilskud56" type="cap:Tilskud56Type" minOccurs="0"/>
          <element name="Tilskudsopgoerelse5" type="cap:Tilskudsopgoerelse5Type" minOccurs="0"/>
        </sequence>
      </complexType>
      <complexType name="Tilskud51Type">
        <sequence>
          <element name="T51_GyllefosuringIndikator" type="cap:TristateBooleanType" minOccurs="0"/>
          <element name="T51_Kapacitet" type="decimal" nillable="true" minOccurs="0"/>
          <element name="T51_StandardMiljoeEffekt" type="decimal" nillable="true" minOccurs="0"/>
          <element name="T51_TeknologiensLevetid" type="decimal" nillable="true" minOccurs="0"/>
          <element name="T51_StandardOmk" type="decimal" nillable="true" minOccurs="0"/>
          <element name="T51_Antal" type="integer" nillable="true" minOccurs="0"/>
          <element name="T51_IAlt" type="decimal" nillable="true" minOccurs="0"/>
          <element name="T51_Tilskudsgrundlag" type="decimal" nillable="true" minOccurs="0"/>
        </sequence>
      </complexType>
      <complexType name="Tilskud52Type">
        <sequence>
          <element name="T52_FasefodringIndikator" type="cap:TristateBooleanType" minOccurs="0"/>
          <element name="T52_Kapacitet" type="decimal" nillable="true" minOccurs="0"/>
          <element name="T52_StandardMiljoeEffekt" type="decimal" nillable="true" minOccurs="0"/>
          <element name="T52_TeknologiensLevetid" type="decimal" nillable="true" minOccurs="0"/>
          <element name="T52_StandardOmk" type="decimal" nillable="true" minOccurs="0"/>
          <element name="T52_Antal" type="integer" nillable="true" minOccurs="0"/>
          <element name="T52_IAlt" type="decimal" nillable="true" minOccurs="0"/>
          <element name="T52_Tilskudsgrundlag" type="decimal" nillable="true" minOccurs="0"/>
        </sequence>
      </complexType>
      <complexType name="Tilskud53Type">
        <sequence>
          <element name="T53_FasefodringIndikator" type="cap:TristateBooleanType" minOccurs="0"/>
          <element name="T53_Kapacitet" type="decimal" nillable="true" minOccurs="0"/>
          <element name="T53_StandardMiljoeEffekt" type="decimal" nillable="true" minOccurs="0"/>
          <element name="T53_TeknologiensLevetid" type="decimal" nillable="true" minOccurs="0"/>
          <element name="T53_StandardOmk" type="decimal" nillable="true" minOccurs="0"/>
          <element name="T53_Antal" type="integer" nillable="true" minOccurs="0"/>
          <element name="T53_IAlt" type="decimal" nillable="true" minOccurs="0"/>
          <element name="T53_Tilskudsgrundlag" type="decimal" nillable="true" minOccurs="0"/>
        </sequence>
      </complexType>
      <complexType name="Tilskud54Type">
        <sequence>
          <element name="T54_FasefodringIndikator" type="cap:TristateBooleanType" minOccurs="0"/>
          <element name="T54_Kapacitet" type="decimal" nillable="true" minOccurs="0"/>
          <element name="T54_StandardMiljoeEffekt" type="decimal" nillable="true" minOccurs="0"/>
          <element name="T54_TeknologiensLevetid" type="decimal" nillable="true" minOccurs="0"/>
          <element name="T54_Tilskudsgrundlag" type="decimal" nillable="true" minOccurs="0"/>
          <element name="T54_OpsamlingstankeTaellerSkjult" type="integer" nillable="true" minOccurs="0"/>
          <element name="T54_Tank1_1" type="cap:T54_TankType"/>
          <element name="T54_Tank1_2" type="cap:T54_TankType"/>
          <element name="T54_Tank1_3" type="cap:T54_TankType"/>
          <element name="T54_Tank1_4" type="cap:T54_TankType"/>
          <element name="T54_Tank1_5" type="cap:T54_TankType"/>
        </sequence>
      </complexType>
      <complexType name="T54_TankType">
        <sequence>
          <element name="T54_StandardOmk" type="decimal" nillable="true" minOccurs="0"/>
          <element name="T54_Antal" type="integer" nillable="true" minOccurs="0"/>
          <element name="T54_StardardOmkM3" type="decimal" nillable="true" minOccurs="0"/>
          <element name="T54_M3Silo" type="decimal" nillable="true" minOccurs="0"/>
          <element name="T54_IAlt" type="decimal" nillable="true" minOccurs="0"/>
        </sequence>
      </complexType>
      <complexType name="Tilskud55Type">
        <sequence>
          <element name="T55_FasefodringIndikator" type="cap:TristateBooleanType" minOccurs="0"/>
          <element name="T55_Kapacitet" type="decimal" nillable="true" minOccurs="0"/>
          <element name="T55_StandardMiljoeEffekt" type="decimal" nillable="true" minOccurs="0"/>
          <element name="T55_TeknologiensLevetid" type="decimal" nillable="true" minOccurs="0"/>
          <element name="T55_Tilskudsgrundlag" type="decimal" nillable="true" minOccurs="0"/>
          <element name="T55_OpsamlingstankeTaellerSkjult" type="integer" nillable="true" minOccurs="0"/>
          <element name="T55_Tank1_1" type="cap:T55_TankType"/>
          <element name="T55_Tank1_2" type="cap:T55_TankType"/>
          <element name="T55_Tank1_3" type="cap:T55_TankType"/>
          <element name="T55_Tank1_4" type="cap:T55_TankType"/>
          <element name="T55_Tank1_5" type="cap:T55_TankType"/>
        </sequence>
      </complexType>
      <complexType name="T55_TankType">
        <sequence>
          <element name="T55_StandardOmk" type="decimal" nillable="true" minOccurs="0"/>
          <element name="T55_Antal" type="integer" nillable="true" minOccurs="0"/>
          <element name="T55_StardardOmkM3" type="decimal" nillable="true" minOccurs="0"/>
          <element name="T55_M3Silo" type="decimal" nillable="true" minOccurs="0"/>
          <element name="T55_IAlt" type="decimal" nillable="true" minOccurs="0"/>
        </sequence>
      </complexType>
      <complexType name="Tilskud56Type">
        <sequence>
          <element name="T56_FasefodringIndikator" type="cap:TristateBooleanType" minOccurs="0"/>
          <element name="T56_Kapacitet" type="decimal" nillable="true" minOccurs="0"/>
          <element name="T56_StandardMiljoeEffekt" type="decimal" nillable="true" minOccurs="0"/>
          <element name="T56_TeknologiensLevetid" type="decimal" nillable="true" minOccurs="0"/>
          <element name="T56_Tilskudsgrundlag" type="decimal" nillable="true" minOccurs="0"/>
          <element name="T56_OpsamlingstankeTaellerSkjult" type="integer" nillable="true" minOccurs="0"/>
          <element name="T56_Tank1_1" type="cap:T56_TankType"/>
          <element name="T56_Tank1_2" type="cap:T56_TankType"/>
          <element name="T56_Tank1_3" type="cap:T56_TankType"/>
          <element name="T56_Tank1_4" type="cap:T56_TankType"/>
          <element name="T56_Tank1_5" type="cap:T56_TankType"/>
        </sequence>
      </complexType>
      <complexType name="T56_TankType">
        <sequence>
          <element name="T56_StandardOmk" type="decimal" nillable="true" minOccurs="0"/>
          <element name="T56_Antal" type="integer" nillable="true" minOccurs="0"/>
          <element name="T56_StardardOmkM3" type="decimal" nillable="true" minOccurs="0"/>
          <element name="T56_M3Silo" type="decimal" nillable="true" minOccurs="0"/>
          <element name="T56_IAlt" type="decimal" nillable="true" minOccurs="0"/>
        </sequence>
      </complexType>
      <complexType name="Tilskudsopgoerelse5Type">
        <sequence>
          <element name="T51_TilskudsgrundlagDKKSum" type="decimal" nillable="true" minOccurs="0"/>
          <element name="T51_TilsagnsbeloebDKKSum" type="decimal" nillable="true" minOccurs="0"/>
          <element name="T52_TilskudsgrundlagDKKSum" type="decimal" nillable="true" minOccurs="0"/>
          <element name="T52_TilsagnsbeloebDKKSum" type="decimal" nillable="true" minOccurs="0"/>
          <element name="T53_TilskudsgrundlagDKKSum" type="decimal" nillable="true" minOccurs="0"/>
          <element name="T53_TilsagnsbeloebDKKSum" type="decimal" nillable="true" minOccurs="0"/>
          <element name="T54_TilskudsgrundlagDKKSum" type="decimal" nillable="true" minOccurs="0"/>
          <element name="T54_TilsagnsbeloebDKKSum" type="decimal" nillable="true" minOccurs="0"/>
          <element name="T55_TilskudsgrundlagDKKSum" type="decimal" nillable="true" minOccurs="0"/>
          <element name="T55_TilsagnsbeloebDKKSum" type="decimal" nillable="true" minOccurs="0"/>
          <element name="T56_TilskudsgrundlagDKKSum" type="decimal" nillable="true" minOccurs="0"/>
          <element name="T56_TilsagnsbeloebDKKSum" type="decimal" nillable="true" minOccurs="0"/>
          <element name="I5_SamletTilskudsgrundlagDKKSum" type="decimal" nillable="true" minOccurs="0"/>
          <element name="I5_SamletTilsagnsbeloebDKKSum" type="decimal" nillable="true" minOccurs="0"/>
        </sequence>
      </complexType>
      <complexType name="Indsats6Type">
        <sequence>
          <element name="Tilskudsberegning6" type="cap:Tilskudsberegning6Type" minOccurs="0"/>
        </sequence>
      </complexType>
      <complexType name="Tilskudsberegning6Type">
        <sequence>
          <element name="Tilskud61" type="cap:Tilskud61Type" minOccurs="0"/>
          <element name="Tilskud62" type="cap:Tilskud62Type" minOccurs="0"/>
          <element name="Tilskud63" type="cap:Tilskud63Type" minOccurs="0"/>
          <element name="Tilskud64" type="cap:Tilskud64Type" minOccurs="0"/>
          <element name="Tilskud65" type="cap:Tilskud65Type" minOccurs="0"/>
          <element name="Tilskud66" type="cap:Tilskud66Type" minOccurs="0"/>
          <element name="Tilskud67" type="cap:Tilskud67Type" minOccurs="0"/>
          <element name="Tilskud68" type="cap:Tilskud68Type" minOccurs="0"/>
          <element name="Tilskudsopgoerelse6" type="cap:Tilskudsopgoerelse6Type" minOccurs="0"/>
        </sequence>
      </complexType>
      <complexType name="Tilskud61Type">
        <sequence>
          <element name="T61_GyllefosuringIndikator" type="cap:TristateBooleanType" minOccurs="0"/>
          <element name="T61_Kapacitet" type="decimal" nillable="true" minOccurs="0"/>
          <element name="T61_StandardMiljoeEffekt" type="decimal" nillable="true" minOccurs="0"/>
          <element name="T61_TeknologiensLevetid" type="decimal" nillable="true" minOccurs="0"/>
          <element name="T61_StandardOmk" type="decimal" nillable="true" minOccurs="0"/>
          <element name="T61_Antal" type="integer" nillable="true" minOccurs="0"/>
          <element name="T61_IAlt" type="decimal" nillable="true" minOccurs="0"/>
          <element name="T61s2_StandardOmk" type="decimal" nillable="true" minOccurs="0"/>
          <element name="T61s2_Antal" type="integer" nillable="true" minOccurs="0"/>
          <element name="T61s2_IAlt" type="decimal" nillable="true" minOccurs="0"/>
          <element name="T61_Tilskudsgrundlag" type="decimal" nillable="true" minOccurs="0"/>
        </sequence>
      </complexType>
      <complexType name="Tilskud62Type">
        <sequence>
          <element name="T62_FasefodringIndikator" type="cap:TristateBooleanType" minOccurs="0"/>
          <element name="T62_Kapacitet" type="decimal" nillable="true" minOccurs="0"/>
          <element name="T62_StandardMiljoeEffekt" type="decimal" nillable="true" minOccurs="0"/>
          <element name="T62_TeknologiensLevetid" type="decimal" nillable="true" minOccurs="0"/>
          <element name="T62_LoesningVaelger" type="integer" nillable="true" minOccurs="0"/>
          <element name="T62_LoesningVaelger2" type="integer" nillable="true" minOccurs="0"/>
          <element name="T62_LoesningVaelger3" type="integer" nillable="true" minOccurs="0"/>
          <element name="T62L1_StandardOmk" type="decimal" nillable="true" minOccurs="0"/>
          <element name="T62L1_Antal" type="integer" nillable="true" minOccurs="0"/>
          <element name="T62L1_IAlt" type="decimal" nillable="true" minOccurs="0"/>
          <element name="T62L2_StandardOmk" type="decimal" nillable="true" minOccurs="0"/>
          <element name="T62L2_Antal" type="integer" nillable="true" minOccurs="0"/>
          <element name="T62L2_IAlt" type="decimal" nillable="true" minOccurs="0"/>
          <element name="T62L3_StandardOmk" type="decimal" nillable="true" minOccurs="0"/>
          <element name="T62L3_Antal" type="integer" nillable="true" minOccurs="0"/>
          <element name="T62L3_IAlt" type="decimal" nillable="true" minOccurs="0"/>
          <element name="T62_Tilskudsgrundlag" type="decimal" nillable="true" minOccurs="0"/>
        </sequence>
      </complexType>
      <complexType name="Tilskud63Type">
        <sequence>
          <element name="T63_FasefodringIndikator" type="cap:TristateBooleanType" minOccurs="0"/>
          <element name="T63_Kapacitet" type="decimal" nillable="true" minOccurs="0"/>
          <element name="T63_StandardMiljoeEffekt" type="decimal" nillable="true" minOccurs="0"/>
          <element name="T63_TeknologiensLevetid" type="decimal" nillable="true" minOccurs="0"/>
          <element name="T63_LoesningVaelger" type="integer" nillable="true" minOccurs="0"/>
          <element name="T63_LoesningVaelger2" type="integer" nillable="true" minOccurs="0"/>
          <element name="T63_LoesningVaelger3" type="integer" nillable="true" minOccurs="0"/>
          <element name="T63L1_StandardOmk" type="decimal" nillable="true" minOccurs="0"/>
          <element name="T63L1_Antal" type="integer" nillable="true" minOccurs="0"/>
          <element name="T63L1_IAlt" type="decimal" nillable="true" minOccurs="0"/>
          <element name="T63L2_StandardOmk" type="decimal" nillable="true" minOccurs="0"/>
          <element name="T63L2_Antal" type="integer" nillable="true" minOccurs="0"/>
          <element name="T63L2_IAlt" type="decimal" nillable="true" minOccurs="0"/>
          <element name="T63L3_StandardOmk" type="decimal" nillable="true" minOccurs="0"/>
          <element name="T63L3_Antal" type="integer" nillable="true" minOccurs="0"/>
          <element name="T63L3_IAlt" type="decimal" nillable="true" minOccurs="0"/>
          <element name="T63_Tilskudsgrundlag" type="decimal" nillable="true" minOccurs="0"/>
        </sequence>
      </complexType>
      <complexType name="Tilskud64Type">
        <sequence>
          <element name="T64_GyllefosuringIndikator" type="cap:TristateBooleanType" minOccurs="0"/>
          <element name="T64_Kapacitet" type="decimal" nillable="true" minOccurs="0"/>
          <element name="T64_StandardMiljoeEffekt" type="decimal" nillable="true" minOccurs="0"/>
          <element name="T64_TeknologiensLevetid" type="decimal" nillable="true" minOccurs="0"/>
          <element name="T64_StandardOmk" type="decimal" nillable="true" minOccurs="0"/>
          <element name="T64_Antal" type="integer" nillable="true" minOccurs="0"/>
          <element name="T64_IAlt" type="decimal" nillable="true" minOccurs="0"/>
          <element name="T64_StandardOmkS2" type="decimal" nillable="true" minOccurs="0"/>
          <element name="T64_AntalS2" type="integer" nillable="true" minOccurs="0"/>
          <element name="T64_IAltS2" type="decimal" nillable="true" minOccurs="0"/>
          <element name="T64_StandardOmkS3" type="decimal" nillable="true" minOccurs="0"/>
          <element name="T64_AntalS3" type="integer" nillable="true" minOccurs="0"/>
          <element name="T64_IAltS3" type="decimal" nillable="true" minOccurs="0"/>
          <element name="T64_Tilskudsgrundlag" type="decimal" nillable="true" minOccurs="0"/>
        </sequence>
      </complexType>
      <complexType name="Tilskud65Type">
        <sequence>
          <element name="T65_FasefodringIndikator" type="cap:TristateBooleanType" minOccurs="0"/>
          <element name="T65_Kapacitet" type="decimal" nillable="true" minOccurs="0"/>
          <element name="T65_StandardMiljoeEffekt" type="decimal" nillable="true" minOccurs="0"/>
          <element name="T65_TeknologiensLevetid" type="decimal" nillable="true" minOccurs="0"/>
          <element name="T65_LoesningVaelger" type="integer" nillable="true" minOccurs="0"/>
          <element name="T65_LoesningVaelger2" type="integer" nillable="true" minOccurs="0"/>
          <element name="T65_LoesningVaelger3" type="integer" nillable="true" minOccurs="0"/>
          <element name="T65L1_StandardOmk" type="decimal" nillable="true" minOccurs="0"/>
          <element name="T65L1_Antal" type="decimal" nillable="true" minOccurs="0"/>
          <element name="T65L1_IAlt" type="decimal" nillable="true" minOccurs="0"/>
          <element name="T65L2_StandardOmk" type="decimal" nillable="true" minOccurs="0"/>
          <element name="T65L2_Antal" type="decimal" nillable="true" minOccurs="0"/>
          <element name="T65L2_IAlt" type="decimal" nillable="true" minOccurs="0"/>
          <element name="T65L3_StandardOmk" type="decimal" nillable="true" minOccurs="0"/>
          <element name="T65L3_Antal" type="decimal" nillable="true" minOccurs="0"/>
          <element name="T65L3_IAlt" type="decimal" nillable="true" minOccurs="0"/>
          <element name="T65_Tilskudsgrundlag" type="decimal" nillable="true" minOccurs="0"/>
        </sequence>
      </complexType>
      <complexType name="Tilskud66Type">
        <sequence>
          <element name="T66_FasefodringIndikator" type="cap:TristateBooleanType" minOccurs="0"/>
          <element name="T66_Kapacitet" type="decimal" nillable="true" minOccurs="0"/>
          <element name="T66_StandardMiljoeEffekt" type="decimal" nillable="true" minOccurs="0"/>
          <element name="T66_TeknologiensLevetid" type="decimal" nillable="true" minOccurs="0"/>
          <element name="T66_LoesningVaelger" type="integer" nillable="true" minOccurs="0"/>
          <element name="T66_LoesningVaelger2" type="integer" nillable="true" minOccurs="0"/>
          <element name="T66_LoesningVaelger3" type="integer" nillable="true" minOccurs="0"/>
          <element name="T66L1_StandardOmk" type="decimal" nillable="true" minOccurs="0"/>
          <element name="T66L1_Antal" type="decimal" nillable="true" minOccurs="0"/>
          <element name="T66L1_IAlt" type="decimal" nillable="true" minOccurs="0"/>
          <element name="T66L2_StandardOmk" type="decimal" nillable="true" minOccurs="0"/>
          <element name="T662_Antal" type="decimal" nillable="true" minOccurs="0"/>
          <element name="T66L2_IAlt" type="decimal" nillable="true" minOccurs="0"/>
          <element name="T66L3_StandardOmk" type="decimal" nillable="true" minOccurs="0"/>
          <element name="T66L3_Antal" type="decimal" nillable="true" minOccurs="0"/>
          <element name="T66L3_IAlt" type="decimal" nillable="true" minOccurs="0"/>
          <element name="T66_Tilskudsgrundlag" type="decimal" nillable="true" minOccurs="0"/>
        </sequence>
      </complexType>
      <complexType name="Tilskud67Type">
        <sequence>
          <element name="T67_FasefodringIndikator" type="cap:TristateBooleanType" minOccurs="0"/>
          <element name="T67_Kapacitet" type="decimal" nillable="true" minOccurs="0"/>
          <element name="T67_StandardMiljoeEffekt" type="decimal" nillable="true" minOccurs="0"/>
          <element name="T67_TeknologiensLevetid" type="decimal" nillable="true" minOccurs="0"/>
          <element name="T67_LoesningVaelger" type="integer" nillable="true" minOccurs="0"/>
          <element name="T67_LoesningVaelger2" type="integer" nillable="true" minOccurs="0"/>
          <element name="T67_LoesningVaelger3" type="integer" nillable="true" minOccurs="0"/>
          <element name="T67L1_StandardOmk" type="decimal" nillable="true" minOccurs="0"/>
          <element name="T67L1_Antal" type="decimal" nillable="true" minOccurs="0"/>
          <element name="T67L1_IAlt" type="decimal" nillable="true" minOccurs="0"/>
          <element name="T67L2_StandardOmk" type="decimal" nillable="true" minOccurs="0"/>
          <element name="T67L2_Antal" type="decimal" nillable="true" minOccurs="0"/>
          <element name="T67L2_IAlt" type="decimal" nillable="true" minOccurs="0"/>
          <element name="T67L3_StandardOmk" type="decimal" nillable="true" minOccurs="0"/>
          <element name="T67L3_Antal" type="decimal" nillable="true" minOccurs="0"/>
          <element name="T67L3_IAlt" type="decimal" nillable="true" minOccurs="0"/>
          <element name="T67_Tilskudsgrundlag" type="decimal" nillable="true" minOccurs="0"/>
        </sequence>
      </complexType>
      <complexType name="Tilskud68Type">
        <sequence>
          <element name="T68_GyllefosuringIndikator" type="cap:TristateBooleanType" minOccurs="0"/>
          <element name="T68_Kapacitet" type="decimal" nillable="true" minOccurs="0"/>
          <element name="T68_StandardMiljoeEffekt" type="decimal" nillable="true" minOccurs="0"/>
          <element name="T68_TeknologiensLevetid" type="decimal" nillable="true" minOccurs="0"/>
          <element name="T68_StandardOmk" type="decimal" nillable="true" minOccurs="0"/>
          <element name="T68_Antal" type="integer" nillable="true" minOccurs="0"/>
          <element name="T68_IAlt" type="decimal" nillable="true" minOccurs="0"/>
          <element name="T68_Tilskudsgrundlag" type="decimal" nillable="true" minOccurs="0"/>
        </sequence>
      </complexType>
      <complexType name="Tilskudsopgoerelse6Type">
        <sequence>
          <element name="T61_TilskudsgrundlagDKKSum" type="decimal" nillable="true" minOccurs="0"/>
          <element name="T61_TilsagnsbeloebDKKSum" type="decimal" nillable="true" minOccurs="0"/>
          <element name="T62_TilskudsgrundlagDKKSum" type="decimal" nillable="true" minOccurs="0"/>
          <element name="T62_TilsagnsbeloebDKKSum" type="decimal" nillable="true" minOccurs="0"/>
          <element name="T63_TilskudsgrundlagDKKSum" type="decimal" nillable="true" minOccurs="0"/>
          <element name="T63_TilsagnsbeloebDKKSum" type="decimal" nillable="true" minOccurs="0"/>
          <element name="T64_TilskudsgrundlagDKKSum" type="decimal" nillable="true" minOccurs="0"/>
          <element name="T64_TilsagnsbeloebDKKSum" type="decimal" nillable="true" minOccurs="0"/>
          <element name="T65_TilskudsgrundlagDKKSum" type="decimal" nillable="true" minOccurs="0"/>
          <element name="T65_TilsagnsbeloebDKKSum" type="decimal" nillable="true" minOccurs="0"/>
          <element name="T66_TilskudsgrundlagDKKSum" type="decimal" nillable="true" minOccurs="0"/>
          <element name="T66_TilsagnsbeloebDKKSum" type="decimal" nillable="true" minOccurs="0"/>
          <element name="T67_TilskudsgrundlagDKKSum" type="decimal" nillable="true" minOccurs="0"/>
          <element name="T67_TilsagnsbeloebDKKSum" type="decimal" nillable="true" minOccurs="0"/>
          <element name="T68_TilskudsgrundlagDKKSum" type="decimal" nillable="true" minOccurs="0"/>
          <element name="T68_TilsagnsbeloebDKKSum" type="decimal" nillable="true" minOccurs="0"/>
          <element name="I6_SamletTilskudsgrundlagDKKSum" type="decimal" nillable="true" minOccurs="0"/>
          <element name="I6_SamletTilsagnsbeloebDKKSum" type="decimal" nillable="true" minOccurs="0"/>
        </sequence>
      </complexType>
      <complexType name="StatistikType">
        <sequence>
          <element name="BedriftensEjerforholdIndikator" type="cap:TristateBooleanType"/>
          <element name="EjersKoenIndikator" type="cap:TristateBooleanType"/>
          <element name="EjersAlderIndikator" type="cap:TristateBooleanType"/>
          <element name="OekoElKonventionelIndikator" type="cap:TristateBooleanType"/>
          <element name="AntalHektar" type="string" nillable="true"/>
          <element name="LandbrugsSektor" type="string" nillable="true"/>
        </sequence>
      </complexType>
      <complexType name="ProjektdataType">
        <sequence>
          <element name="TempIndikator" type="cap:TristateBooleanType"/>
          <element name="EkstraFelter" type="cap:EkstraFelterType" minOccurs="0"/>
        </sequence>
      </complexType>
      <complexType name="StatistikTilEUType">
        <sequence>
          <element name="RegistreretSelskabIndikator" type="cap:TristateBooleanType" minOccurs="0"/>
          <element name="ErKvindeIndikator" type="cap:TristateBooleanType" minOccurs="0"/>
          <element name="Under40AarIndikator" type="cap:TristateBooleanType" minOccurs="0"/>
          <element name="ErOekologiskIndikator" type="cap:TristateBooleanType" minOccurs="0"/>
          <element name="SamletArealIntervaller" type="string" nillable="true"/>
          <element name="SektorAnsoegerTilhoerer" type="decimal" nillable="true"/>
        </sequence>
      </complexType>
      <complexType name="ArbejdskraftbehovType">
        <sequence>
          <element name="SamletHaFS" type="decimal" nillable="true" minOccurs="0"/>
          <element name="FaellesskemaSamletHAIndikator" type="cap:TristateBooleanType" nillable="true" minOccurs="0"/>
          <element name="SamletAntalTimerAfgroeder" type="decimal" nillable="true" minOccurs="0"/>
          <element name="SamletAntalTimerAfgroederIndikator" type="cap:TristateBooleanType" nillable="true" minOccurs="0"/>
          <element name="SamletAntalTimerHusdyr" type="decimal" nillable="true" minOccurs="0"/>
          <element name="SamletAntalTimerHusdyrIndikator" type="cap:TristateBooleanType" nillable="true" minOccurs="0"/>
          <element name="SamletAntalTimerHusdyrOgAfgroeder" type="decimal" nillable="true" minOccurs="0"/>
          <element name="SamletAntalTimerHusdyrOgAfgroederIndikator" type="cap:TristateBooleanType" nillable="true" minOccurs="0"/>
          <element name="SamletAntalTimerIkkeOpfylder" type="decimal" nillable="true" minOccurs="0"/>
          <element name="JournalnummerFS" type="string" nillable="true" minOccurs="0"/>
          <element name="OrdningsarFS" type="integer" nillable="true" minOccurs="0"/>
          <element name="ModtagetFSDato" type="date" nillable="true" minOccurs="0"/>
          <element name="DataHenteCHRDato" type="date" nillable="true" minOccurs="0"/>
          <element name="NormFSAfgroedeSamling" type="cap:NormFSAfgroedeSamlingType" nillable="true" minOccurs="0"/>
          <element name="NormFSAfgroedeSumSamling" type="cap:NormFSAfgroedeSumSamlingType" nillable="true" minOccurs="0"/>
          <element name="NormCHRSamling" type="cap:NormCHRSamlingType" nillable="true" minOccurs="0"/>
          <element name="NormCHRSumSamling" type="cap:NormCHRSumSamlingType" nillable="true" minOccurs="0"/>
        </sequence>
      </complexType>
      <complexType name="NormFSAfgroedeSamlingType">
        <sequence>
          <element name="NormFSAfgroede" type="cap:NormFSAfgroedeType" minOccurs="0" maxOccurs="unbounded"/>
        </sequence>
      </complexType>
      <complexType name="NormFSAfgroedeType">
        <sequence>
          <element name="NormKategori" type="string" nillable="true" minOccurs="0"/>
          <element name="AfgroedeKode" type="integer" nillable="true" minOccurs="0"/>
          <element name="Afgroede" type="string" nillable="true" minOccurs="0"/>
          <element name="Marknummer" type="string" nillable="true" minOccurs="0"/>
          <element name="Markbloknummer" type="string" nillable="true" minOccurs="0"/>
          <element name="ArealMarknummer" type="decimal" nillable="true" minOccurs="0"/>
          <element name="Ekstrafelter" type="cap:EkstrafelterType" nillable="true"/>
        </sequence>
      </complexType>
      <complexType name="NormFSAfgroedeSumSamlingType">
        <sequence>
          <element name="NormFSAfgroedeSum" type="cap:NormFSAfgroedeSumType" minOccurs="0" maxOccurs="unbounded"/>
        </sequence>
      </complexType>
      <complexType name="NormFSAfgroedeSumType">
        <sequence>
          <element name="NormKategoriSum" type="string" nillable="true" minOccurs="0"/>
          <element name="ArealPerNormkategoriSum" type="decimal" nillable="true" minOccurs="0"/>
          <element name="NormtimeSats" type="decimal" nillable="true" minOccurs="0"/>
          <element name="NormtimerPerKategoriSum" type="decimal" nillable="true" minOccurs="0"/>
          <element name="Ekstrafelter" type="cap:EkstrafelterType" nillable="true"/>
        </sequence>
      </complexType>
      <complexType name="NormCHRSamlingType">
        <sequence>
          <element name="NormCHR" type="cap:NormCHRType" minOccurs="0" maxOccurs="unbounded"/>
        </sequence>
      </complexType>
      <complexType name="NormCHRType">
        <sequence>
          <element name="HusdyrKategoriTekst" type="string" nillable="true"/>
          <element name="CHRNr" type="integer" nillable="true"/>
          <element name="BesaetningsNummer" type="integer" nillable="true"/>
          <element name="VirksomhedsartTekst" type="string" nillable="true"/>
          <element name="BesaetningsType" type="string" nillable="true"/>
          <element name="AntalDyr" type="integer" nillable="true"/>
          <element name="BeregnetAntalDyr" type="decimal" nillable="true"/>
          <element name="Ekstrafelter" type="cap:EkstrafelterType" nillable="true"/>
        </sequence>
      </complexType>
      <complexType name="NormCHRSumSamlingType">
        <sequence>
          <element name="NormCHRSum" type="cap:NormCHRSumType" minOccurs="0" maxOccurs="unbounded"/>
        </sequence>
      </complexType>
      <complexType name="NormCHRSumType">
        <sequence>
          <element name="HusdyrNormkategoriSum" type="string" nillable="true"/>
          <element name="HusdyrKategoriSum" type="decimal" nillable="true"/>
          <element name="HusdyrNormtimeSats" type="decimal" nillable="true"/>
          <element name="TimerHusdyrKategoriSum" type="decimal" nillable="true"/>
          <element name="Ekstrafelter" type="cap:EkstrafelterType" nillable="true"/>
        </sequence>
      </complexType>
      <complexType name="EkstrafelterGentagetSamlingType">
        <sequence>
          <element name="EkstrafelterGentagetType" type="cap:EkstrafelterType" minOccurs="0" maxOccurs="unbounded"/>
        </sequence>
      </complexType>
      <complexType name="EkstrafelterType">
        <sequence>
          <element name="String1" type="string" nillable="true" minOccurs="0"/>
          <element name="String2" type="string" nillable="true" minOccurs="0"/>
          <element name="String3" type="string" nillable="true" minOccurs="0"/>
          <element name="String4" type="string" nillable="true" minOccurs="0"/>
          <element name="String5" type="string" nillable="true" minOccurs="0"/>
          <element name="integer1" type="integer" nillable="true" minOccurs="0"/>
          <element name="integer2" type="integer" nillable="true" minOccurs="0"/>
          <element name="integer3" type="integer" nillable="true" minOccurs="0"/>
          <element name="integer4" type="integer" nillable="true" minOccurs="0"/>
          <element name="integer5" type="integer" nillable="true" minOccurs="0"/>
          <element name="Decimal1" type="decimal" nillable="true" minOccurs="0"/>
          <element name="Decimal2" type="decimal" nillable="true" minOccurs="0"/>
          <element name="Decimal3" type="decimal" nillable="true" minOccurs="0"/>
          <element name="Decimal4" type="decimal" nillable="true" minOccurs="0"/>
          <element name="Decimal5" type="decimal" nillable="true" minOccurs="0"/>
          <element name="Indikator1" type="cap:TristateBooleanType" minOccurs="0"/>
          <element name="Indikator2" type="cap:TristateBooleanType" minOccurs="0"/>
          <element name="Indikator3" type="cap:TristateBooleanType" minOccurs="0"/>
          <element name="Indikator4" type="cap:TristateBooleanType" minOccurs="0"/>
          <element name="Indikator5" type="cap:TristateBooleanType" minOccurs="0"/>
          <element name="Dato1" type="date" nillable="true"/>
          <element name="Dato2" type="date" nillable="true"/>
          <element name="Dato3" type="date" nillable="true"/>
          <element name="Dato4" type="date" nillable="true"/>
          <element name="Dato5" type="date" nillable="true"/>
        </sequence>
      </complexType>
      <complexType name="BilagType">
        <sequence>
          <element name="BemaerkningSamling" type="cap:BemaerkningSamlingType" minOccurs="0"/>
          <element name="TilbudSamling" type="cap:TilbudSamlingType" minOccurs="0"/>
          <element name="AntalTilbudIndsats1Bilag" type="integer" nillable="true" minOccurs="0"/>
          <element name="TilladelserSamling" type="cap:TilladelserSamlingType" minOccurs="0"/>
          <element name="AntalTilladelserBilag" type="integer" nillable="true" minOccurs="0"/>
          <element name="BilagEkstraFelter" type="cap:EkstraFelterType" minOccurs="0"/>
        </sequence>
      </complexType>
      <complexType name="BemaerkningSamlingType">
        <sequence>
          <element name="SeDokumenterNoden" type="string" nillable="true" minOccurs="0"/>
        </sequence>
      </complexType>
      <complexType name="TilbudSamlingType">
        <sequence>
          <element name="SeDokumenterNoden" type="string" nillable="true" minOccurs="0"/>
        </sequence>
      </complexType>
      <complexType name="TilladelserSamlingType">
        <sequence>
          <element name="SeDokumenterNoden" type="string" nillable="true" minOccurs="0"/>
        </sequence>
      </complexType>
      <complexType name="KlageType">
        <sequence>
          <element name="KlageSamling" type="cap:KlageSamlingType" minOccurs="0"/>
          <element name="KlageEkstraFelter" type="cap:EkstraFelterType" minOccurs="0"/>
        </sequence>
      </complexType>
      <complexType name="KlageSamlingType">
        <sequence>
          <element name="SeDokumenterNoden" type="string" nillable="true" minOccurs="0"/>
        </sequence>
      </complexType>
      <complexType name="EkstraFelterSamlingType">
        <sequence>
          <element name="EkstraFelter" type="cap:EkstraFelterType" minOccurs="0"/>
          <element name="GentagedeEkstraFelter" type="cap:EkstraFelterType" minOccurs="0" maxOccurs="unbounded"/>
        </sequence>
      </complexType>
      <complexType name="EkstraFelterType">
        <sequence>
          <element name="EkstraString1" type="string" nillable="true" minOccurs="0"/>
          <element name="EkstraString2" type="string" nillable="true" minOccurs="0"/>
          <element name="EkstraString3" type="string" nillable="true" minOccurs="0"/>
          <element name="EkstraString4" type="string" nillable="true" minOccurs="0"/>
          <element name="EkstraString5" type="string" nillable="true" minOccurs="0"/>
          <element name="EkstraString6" type="string" nillable="true" minOccurs="0"/>
          <element name="EkstraString7" type="string" nillable="true" minOccurs="0"/>
          <element name="EkstraString8" type="string" nillable="true" minOccurs="0"/>
          <element name="EkstraString9" type="string" nillable="true" minOccurs="0"/>
          <element name="EkstraString10" type="string" nillable="true" minOccurs="0"/>
          <element name="EkstraDecimal1" type="decimal" nillable="true" minOccurs="0"/>
          <element name="EkstraDecimal2" type="decimal" nillable="true" minOccurs="0"/>
          <element name="EkstraDecimal3" type="decimal" nillable="true" minOccurs="0"/>
          <element name="EkstraDecimal4" type="decimal" nillable="true" minOccurs="0"/>
          <element name="EkstraDecimal5" type="decimal" nillable="true" minOccurs="0"/>
          <element name="EkstraDecimal6" type="decimal" nillable="true" minOccurs="0"/>
          <element name="EkstraDecimal7" type="decimal" nillable="true" minOccurs="0"/>
          <element name="EkstraDecimal8" type="decimal" nillable="true" minOccurs="0"/>
          <element name="EkstraDecimal9" type="decimal" nillable="true" minOccurs="0"/>
          <element name="EkstraDecimal10" type="decimal" nillable="true" minOccurs="0"/>
          <element name="EkstraDato1" type="date" nillable="true" minOccurs="0"/>
          <element name="EkstraDato2" type="date" nillable="true" minOccurs="0"/>
          <element name="EkstraDato3" type="date" nillable="true" minOccurs="0"/>
          <element name="EkstraDato4" type="date" nillable="true" minOccurs="0"/>
          <element name="EkstraDato5" type="date" nillable="true" minOccurs="0"/>
          <element name="EkstraDato6" type="date" nillable="true" minOccurs="0"/>
          <element name="EkstraDato7" type="date" nillable="true" minOccurs="0"/>
          <element name="EkstraDato8" type="date" nillable="true" minOccurs="0"/>
          <element name="EkstraDato9" type="date" nillable="true" minOccurs="0"/>
          <element name="EkstraDato10" type="date" nillable="true" minOccurs="0"/>
          <element name="EkstraIndikator1" type="cap:TristateBooleanType" minOccurs="0"/>
          <element name="EkstraIndikator2" type="cap:TristateBooleanType" minOccurs="0"/>
          <element name="EkstraIndikator3" type="cap:TristateBooleanType" minOccurs="0"/>
          <element name="EkstraIndikator4" type="cap:TristateBooleanType" minOccurs="0"/>
          <element name="EkstraIndikator5" type="cap:TristateBooleanType" minOccurs="0"/>
          <element name="EkstraIndikator6" type="cap:TristateBooleanType" minOccurs="0"/>
          <element name="EkstraIndikator7" type="cap:TristateBooleanType" minOccurs="0"/>
          <element name="EkstraIndikator8" type="cap:TristateBooleanType" minOccurs="0"/>
          <element name="EkstraIndikator9" type="cap:TristateBooleanType" minOccurs="0"/>
          <element name="EkstraIndikator10" type="cap:TristateBooleanType" minOccurs="0"/>
          <element name="EkstraInteger1" type="integer" nillable="true" minOccurs="0"/>
          <element name="EkstraInteger2" type="integer" nillable="true" minOccurs="0"/>
          <element name="EkstraInteger3" type="integer" nillable="true" minOccurs="0"/>
          <element name="EkstraInteger4" type="integer" nillable="true" minOccurs="0"/>
          <element name="EkstraInteger5" type="integer" nillable="true" minOccurs="0"/>
          <element name="EkstraInteger6" type="integer" nillable="true" minOccurs="0"/>
          <element name="EkstraInteger7" type="integer" nillable="true" minOccurs="0"/>
          <element name="EkstraInteger8" type="integer" nillable="true" minOccurs="0"/>
          <element name="EkstraInteger9" type="integer" nillable="true" minOccurs="0"/>
          <element name="EkstraInteger10" type="integer" nillable="true" minOccurs="0"/>
        </sequence>
      </complexType>
      <complexType name="PlanNoegleType">
        <sequence>
          <element name="PlanVersionNummer" type="integer" nillable="true" minOccurs="0"/>
          <element name="PlanAarIdentifikator" type="cap:PlanAarIdentifikatorType" nillable="true"/>
          <element name="PlanTypeKode" type="cap:PlanTypeKodeType"/>
          <element name="PlanNavn" type="cap:PlanNavnType"/>
          <element name="CustomerKeyStructure" type="cap:CustomerKeyStructureType"/>
        </sequence>
      </complexType>
      <complexType name="SigneringsLinjeSamlingType">
        <sequence>
          <element name="SigneringsLinje" type="cap:SigneringsLinjeType" minOccurs="0" maxOccurs="unbounded"/>
        </sequence>
      </complexType>
      <complexType name="SigneringsLinjeType">
        <sequence>
          <element name="SigneringsTekst1" type="string" nillable="true"/>
          <element name="SigneringsTekstFremhaevetIndikator1" type="cap:TristateBooleanType"/>
          <element name="SigneringsTekst2" type="string" nillable="true"/>
          <element name="SigneringsTekstFremhaevetIndikator2" type="cap:TristateBooleanType"/>
          <element name="SigneringsTekst3" type="string" nillable="true"/>
          <element name="SigneringsTekstFremhaevetIndikator3" type="cap:TristateBooleanType"/>
          <element name="SigneringsTekst4" type="string" nillable="true"/>
          <element name="SigneringsTekstFremhaevetIndikator4" type="cap:TristateBooleanType"/>
        </sequence>
      </complexType>
      <complexType name="SigneringsTekstType">
        <sequence>
          <element name="SigneringsLinjeSamling" type="cap:SigneringsLinjeSamlingType" minOccurs="0"/>
        </sequence>
      </complexType>
      <complexType name="CustomerKeyStructureType">
        <sequence>
          <element name="CustomerPrimaryTypeName" type="string" nillable="true" minOccurs="0"/>
          <element name="CustomerSecondaryTypeName" type="string" nillable="true" minOccurs="0"/>
          <element name="CustomerPrimaryNumber" type="string" nillable="true" minOccurs="0"/>
          <element name="CustomerSecondaryNumber" type="string" nillable="true" minOccurs="0"/>
        </sequence>
      </complexType>
      <complexType name="DokumentationType">
        <sequence>
          <element name="Ansoeger_OverDragDok" type="cap:FilIndholdType" nillable="true" minOccurs="0"/>
          <element name="Projekt_TidlLignProjekterAMDok" type="cap:FilIndholdType" nillable="true" minOccurs="0"/>
          <element name="BemaerkningSamling" type="cap:DokuSamlingType" minOccurs="0"/>
          <element name="Bemaerkning830TimerSamling" type="cap:Bemaerkning830TimerSamlingType" minOccurs="0"/>
          <element name="TilbudSamling" type="cap:DokuSamlingType" minOccurs="0"/>
          <element name="TilladelseSamling" type="cap:DokuSamlingType" minOccurs="0"/>
          <element name="KlageSamling" type="cap:DokuSamlingType" minOccurs="0"/>
          <element name="EkstraFilIndhold1" type="cap:FilIndholdType" nillable="true" minOccurs="0"/>
          <element name="EkstraFilIndhold2" type="cap:FilIndholdType" nillable="true" minOccurs="0"/>
          <element name="EkstraDokuSamling" type="cap:DokuSamlingType" minOccurs="0"/>
        </sequence>
      </complexType>
      <complexType name="DokuSamlingType">
        <sequence>
          <element name="Dokument" type="cap:DokuType" minOccurs="0" maxOccurs="unbounded"/>
        </sequence>
      </complexType>
      <complexType name="DokuType">
        <sequence>
          <element name="DatoTid" type="dateTime" nillable="true"/>
          <element name="Beskrivelse" type="string" nillable="true"/>
          <element name="FilIndhold" type="cap:FilIndholdType" nillable="true"/>
          <element name="LaastIndikator" type="cap:TristateBooleanType"/>
          <element name="EkstraString1" type="string" nillable="true"/>
          <element name="EkstraString2" type="string" nillable="true"/>
          <element name="EkstraIndikator1" type="cap:TristateBooleanType"/>
          <element name="EkstraIndikator2" type="cap:TristateBooleanType"/>
        </sequence>
      </complexType>
      <complexType name="Bemaerkning830TimerSamlingType">
        <sequence>
          <element name="Bemaerkning830" type="cap:Bemaerkning830Type" minOccurs="0" maxOccurs="unbounded"/>
        </sequence>
      </complexType>
      <complexType name="Bemaerkning830Type">
        <sequence>
          <element name="BemaerkningDatoOgTidspunkt830" type="dateTime" nillable="true"/>
          <element name="BemaerkningTekst830" type="string" nillable="true"/>
          <element name="BemaerkDok830" type="cap:FilIndholdType" nillable="true" minOccurs="0"/>
          <element name="BemaerkningLaastIndikator830" type="cap:TristateBooleanType"/>
        </sequence>
      </complexType>
      <complexType name="SystemDataType">
        <annotation>
          <documentation>Indeholder elementer der identificerer skemainstansen unikt og i relation til en konkret sag. Disse felter udfyldes af workflowet, og kan ikke ændres af brugeren.</documentation>
        </annotation>
        <sequence>
          <element name="Ordning" type="string" minOccurs="0"/>
          <element name="Sagstype" type="string" minOccurs="0"/>
          <element name="OrdningsAar" type="string" minOccurs="0"/>
          <element name="JournalNummer" type="string" minOccurs="0"/>
          <element name="ModtagetDato" type="date" nillable="true" minOccurs="0"/>
          <element name="SkemaDataVersion" type="string" minOccurs="0"/>
          <element name="SkemaIdentifikation" type="cap:SkemaIdentifikationType" nillable="true" minOccurs="0"/>
          <element name="SkemaInfoPathVersion" type="string" minOccurs="0"/>
          <element name="PlanNoegle" type="cap:PlanNoegleType" minOccurs="0">
            <annotation>
              <documentation>Skal kun være i skemaer, der har integration til IMK</documentation>
            </annotation>
          </element>
        </sequence>
      </complexType>
      <simpleType name="AddressType">
        <restriction base="string">
          <minLength value="0"/>
          <maxLength value="255"/>
        </restriction>
      </simpleType>
      <simpleType name="CustomerNotificationPreferenceType">
        <restriction base="string"/>
      </simpleType>
      <simpleType name="EmailAddressType">
        <restriction base="string"/>
      </simpleType>
      <simpleType name="FilIndholdType">
        <restriction base="base64Binary"/>
      </simpleType>
      <simpleType name="FullNameType">
        <restriction base="string">
          <minLength value="0"/>
          <maxLength value="255"/>
        </restriction>
      </simpleType>
      <simpleType name="MobileNumberType">
        <restriction base="string"/>
      </simpleType>
      <simpleType name="PlanNavnType">
        <restriction base="string"/>
      </simpleType>
      <simpleType name="PlanTypeKodeType">
        <restriction base="string"/>
      </simpleType>
      <simpleType name="PlanAarIdentifikatorType">
        <restriction base="int"/>
      </simpleType>
      <simpleType name="SkemaIdentifikationType">
        <annotation>
          <documentation>Samtlige printede versioner af skemaer indeholder den unikke skemaidentifikation fra instansen af skemaet i bundtekst på den. Denne vil kunne bruges til at linke en papirversion af skema til den gemte elektroniske version og dermed til den sag som skemaet tilhører </documentation>
        </annotation>
        <restriction base="string">
          <maxLength value="45"/>
        </restriction>
      </simpleType>
      <simpleType name="TristateBooleanType">
        <restriction base="nonNegativeInteger">
          <minInclusive value="0"/>
          <maxInclusive value="2"/>
        </restriction>
      </simpleType>
    </schema>
  </Schema>
  <Map ID="2" Name="MT2019_Ansoegning_input" RootElement="MT2019_Ansoegning" SchemaID="Schema2" ShowImportExportValidationErrors="false" AutoFit="true" Append="false" PreserveSortAFLayout="true" PreserveFormat="true"/>
  <Map ID="1" Name="MT2019_Ansoegning_output" RootElement="MT2019_Ansoegnin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180975</xdr:rowOff>
    </xdr:from>
    <xdr:to>
      <xdr:col>19</xdr:col>
      <xdr:colOff>9525</xdr:colOff>
      <xdr:row>34</xdr:row>
      <xdr:rowOff>47625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0550" y="180975"/>
          <a:ext cx="11001375" cy="634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600" b="1"/>
            <a:t>Introduktion til brug af regnearket</a:t>
          </a:r>
          <a:r>
            <a:rPr lang="da-DK" sz="1600" b="1" baseline="0"/>
            <a:t> Prioriteringsscore Miljø- og klimateknologi 2023</a:t>
          </a:r>
        </a:p>
        <a:p>
          <a:endParaRPr lang="da-DK" sz="1100" baseline="0"/>
        </a:p>
        <a:p>
          <a:r>
            <a:rPr lang="da-DK" sz="1100" baseline="0"/>
            <a:t>Dette regneark kan anvendes til at beregne projekters omkostningseffektivitet og derved prioriteringsscore. Det anbefales at bruge dette regneark før man udarbejder ansøgningen i Tast selv. Før du går i gang, bør du gemme en kopi af regnearket. Du kan indtaste et projekt og gemme filen med resultatet, og indtaste et andet projekt i en ren version, som du henter på ny fra hjemmesiden.</a:t>
          </a:r>
        </a:p>
        <a:p>
          <a:endParaRPr lang="da-DK" sz="1100" baseline="0"/>
        </a:p>
        <a:p>
          <a:r>
            <a:rPr lang="da-DK" sz="1100" baseline="0"/>
            <a:t>Hvert indsatsområde har en fane. Du klikker på det indsatsområde, som du skal bruge til dit projekt - altså én af de blå faner i bunden af siden. Her finder du alle teknologier som fremgår af teknologilisten (bekendtgørelsens bilag 1). De obligatoriske elementer, valgfrie elementer og løsninger fremgår for hver teknologi i en liste under '</a:t>
          </a:r>
          <a:r>
            <a:rPr lang="da-DK" sz="1100" b="1" baseline="0"/>
            <a:t>Element</a:t>
          </a:r>
          <a:r>
            <a:rPr lang="da-DK" sz="1100" baseline="0"/>
            <a:t>'. Du skal indtaste, hvor mange stykker der indgår i dit projekt og som du vil søge om tilskud til under </a:t>
          </a:r>
          <a:r>
            <a:rPr lang="da-DK" sz="1100" b="1" baseline="0"/>
            <a:t>'Antal'.</a:t>
          </a:r>
        </a:p>
        <a:p>
          <a:endParaRPr lang="da-DK" sz="1100" baseline="0"/>
        </a:p>
        <a:p>
          <a:r>
            <a:rPr lang="da-DK" sz="1400" b="1" baseline="0"/>
            <a:t>Du skal </a:t>
          </a:r>
          <a:r>
            <a:rPr lang="da-DK" sz="1400" b="1" u="sng" baseline="0"/>
            <a:t>kun</a:t>
          </a:r>
          <a:r>
            <a:rPr lang="da-DK" sz="1400" b="1" baseline="0"/>
            <a:t> indsætte tal i </a:t>
          </a:r>
          <a:r>
            <a:rPr lang="da-DK" sz="1400" b="1" u="sng" baseline="0"/>
            <a:t>de gule felter</a:t>
          </a:r>
          <a:r>
            <a:rPr lang="da-DK" sz="1400" b="1" u="none" baseline="0"/>
            <a:t> </a:t>
          </a:r>
          <a:r>
            <a:rPr lang="da-DK" sz="1400" b="1" baseline="0"/>
            <a:t>i regnearket. </a:t>
          </a:r>
          <a:r>
            <a:rPr lang="da-DK" sz="1100" b="0" baseline="0"/>
            <a:t>For nogle teknologier er der også grå felter. Her skal du ikke indtaste tal, da disse tilpasser sig automatisk. </a:t>
          </a:r>
          <a:endParaRPr lang="da-DK" sz="1400" b="0" baseline="0"/>
        </a:p>
        <a:p>
          <a:endParaRPr lang="da-DK" sz="1100" b="1" baseline="0"/>
        </a:p>
        <a:p>
          <a:r>
            <a:rPr lang="da-DK" sz="1100" b="0"/>
            <a:t>Du</a:t>
          </a:r>
          <a:r>
            <a:rPr lang="da-DK" sz="1100" b="0" baseline="0"/>
            <a:t> kan se omkostningseffektiviteten i den grå bjælke under sidste teknologi i indsatsområdet. S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 af miljøeffekt og sum af tilskudgrundlaget </a:t>
          </a:r>
          <a:r>
            <a:rPr lang="da-DK" sz="1100" b="0" baseline="0"/>
            <a:t>fremgår også af regnearket. Alle tal er fremhævet med blå baggrund. Det er det nederste tal som er prioriteringsscoren ('Ansøgningens samlede score').</a:t>
          </a:r>
        </a:p>
        <a:p>
          <a:endParaRPr lang="da-DK" sz="1100" b="0" baseline="0"/>
        </a:p>
        <a:p>
          <a:r>
            <a:rPr lang="da-DK" sz="1100" b="0" baseline="0"/>
            <a:t>Prioriteringsscoren beregnes for alle teknologier tilsammen. Hvis du har indtastet et tal i én af teknologierne, som alligevel ikke skal indgå i projektet, skal du huske at fjerne antallet igen for at få beregnet prioriteringsscoren korrekt. Prioriteringsscoren beregnes løbende som du intaster, tilføjer og fjerner teknologier og elementer.  </a:t>
          </a:r>
        </a:p>
        <a:p>
          <a:endParaRPr lang="da-DK" sz="1100" b="0" baseline="0"/>
        </a:p>
        <a:p>
          <a:endParaRPr lang="da-DK" sz="1100" b="0" baseline="0"/>
        </a:p>
        <a:p>
          <a:r>
            <a:rPr lang="da-DK" sz="1100" b="0" i="1" baseline="0"/>
            <a:t>Regnearket er udarbejdet som et hjælpeværktøj til at </a:t>
          </a:r>
          <a:r>
            <a:rPr lang="da-DK" sz="1100" b="0" i="1" baseline="0">
              <a:solidFill>
                <a:sysClr val="windowText" lastClr="000000"/>
              </a:solidFill>
            </a:rPr>
            <a:t>understøtte ansøgerne i deres forberedelse ved ansøgning om tilskud under ordningen Miljø- og Klimateknologi 2023. </a:t>
          </a:r>
          <a:r>
            <a:rPr lang="da-DK" sz="1100" b="1" i="1" baseline="0">
              <a:solidFill>
                <a:srgbClr val="FF0000"/>
              </a:solidFill>
            </a:rPr>
            <a:t>Begrænsninger som fastlagt i bekendtgørelsen nr. 1240 af 16/10/2023 er ikke aktive i regnearket</a:t>
          </a:r>
          <a:r>
            <a:rPr lang="da-DK" sz="1100" b="0" i="1" baseline="0">
              <a:solidFill>
                <a:sysClr val="windowText" lastClr="000000"/>
              </a:solidFill>
            </a:rPr>
            <a:t>. Landbrugsstyrelsen understreger, at brug af regnearket er på eget ansvar. Prioriteringsscoren som fremgår af dette regneark har ingen retsvirkning. </a:t>
          </a:r>
        </a:p>
        <a:p>
          <a:endParaRPr lang="da-DK" sz="1100" b="0" baseline="0"/>
        </a:p>
        <a:p>
          <a:endParaRPr lang="da-DK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"/>
  <sheetViews>
    <sheetView tabSelected="1" workbookViewId="0"/>
  </sheetViews>
  <sheetFormatPr defaultRowHeight="14.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K43"/>
  <sheetViews>
    <sheetView workbookViewId="0"/>
  </sheetViews>
  <sheetFormatPr defaultColWidth="9.1796875" defaultRowHeight="14.5" outlineLevelCol="1"/>
  <cols>
    <col min="1" max="1" width="119.1796875" style="3" bestFit="1" customWidth="1"/>
    <col min="2" max="2" width="12.7265625" style="11" bestFit="1" customWidth="1"/>
    <col min="3" max="3" width="14" style="11" bestFit="1" customWidth="1"/>
    <col min="4" max="4" width="18.54296875" style="3" customWidth="1"/>
    <col min="5" max="5" width="5.7265625" style="3" bestFit="1" customWidth="1"/>
    <col min="6" max="8" width="9.26953125" style="12" hidden="1" customWidth="1" outlineLevel="1"/>
    <col min="9" max="9" width="17.26953125" style="12" hidden="1" customWidth="1" outlineLevel="1"/>
    <col min="10" max="10" width="19.7265625" style="12" hidden="1" customWidth="1" outlineLevel="1"/>
    <col min="11" max="11" width="13.7265625" style="3" customWidth="1" collapsed="1"/>
    <col min="12" max="12" width="15" style="3" customWidth="1"/>
    <col min="13" max="13" width="9.1796875" style="3"/>
    <col min="14" max="14" width="42" style="3" customWidth="1"/>
    <col min="15" max="15" width="19.54296875" style="3" bestFit="1" customWidth="1"/>
    <col min="16" max="16" width="16.453125" style="3" customWidth="1"/>
    <col min="17" max="17" width="18.26953125" style="3" customWidth="1"/>
    <col min="18" max="18" width="16.1796875" style="3" customWidth="1"/>
    <col min="19" max="16384" width="9.1796875" style="3"/>
  </cols>
  <sheetData>
    <row r="1" spans="1:11" s="51" customFormat="1" ht="28.5">
      <c r="A1" s="7" t="s">
        <v>109</v>
      </c>
      <c r="B1" s="8"/>
      <c r="C1" s="8"/>
      <c r="D1" s="9"/>
      <c r="E1" s="9"/>
      <c r="F1" s="10"/>
      <c r="G1" s="10"/>
      <c r="H1" s="10"/>
      <c r="I1" s="10"/>
      <c r="J1" s="10"/>
      <c r="K1" s="9"/>
    </row>
    <row r="2" spans="1:11" ht="15" thickBot="1"/>
    <row r="3" spans="1:11" ht="21.5" thickBot="1">
      <c r="A3" s="43" t="s">
        <v>144</v>
      </c>
      <c r="B3" s="44"/>
      <c r="C3" s="44"/>
      <c r="D3" s="44"/>
      <c r="E3" s="44"/>
      <c r="F3" s="5"/>
      <c r="G3" s="5"/>
      <c r="H3" s="5"/>
      <c r="I3" s="5"/>
      <c r="J3" s="5"/>
      <c r="K3" s="45"/>
    </row>
    <row r="4" spans="1:11">
      <c r="A4" s="32" t="s">
        <v>31</v>
      </c>
      <c r="B4" s="33" t="s">
        <v>20</v>
      </c>
      <c r="C4" s="33" t="s">
        <v>21</v>
      </c>
      <c r="D4" s="34" t="s">
        <v>1</v>
      </c>
      <c r="E4" s="34" t="s">
        <v>4</v>
      </c>
      <c r="F4" s="35" t="s">
        <v>3</v>
      </c>
      <c r="G4" s="35" t="s">
        <v>5</v>
      </c>
      <c r="H4" s="35" t="s">
        <v>6</v>
      </c>
      <c r="I4" s="35" t="s">
        <v>22</v>
      </c>
      <c r="J4" s="35" t="s">
        <v>24</v>
      </c>
      <c r="K4" s="34" t="s">
        <v>27</v>
      </c>
    </row>
    <row r="5" spans="1:11">
      <c r="A5" s="95" t="s">
        <v>118</v>
      </c>
      <c r="B5" s="30">
        <f>+C5*E5</f>
        <v>0</v>
      </c>
      <c r="C5" s="30">
        <v>73</v>
      </c>
      <c r="D5" s="20" t="s">
        <v>129</v>
      </c>
      <c r="E5" s="40">
        <v>0</v>
      </c>
      <c r="F5" s="41">
        <v>1</v>
      </c>
      <c r="G5" s="41">
        <v>75</v>
      </c>
      <c r="H5" s="41">
        <v>8</v>
      </c>
      <c r="I5" s="41">
        <f>(E5*F5)*G5*H5</f>
        <v>0</v>
      </c>
      <c r="J5" s="41" t="e">
        <f>+(E5)*(G5*H5)/(B5/F5)</f>
        <v>#DIV/0!</v>
      </c>
      <c r="K5" s="14"/>
    </row>
    <row r="6" spans="1:11">
      <c r="A6" s="19" t="s">
        <v>10</v>
      </c>
      <c r="B6" s="38">
        <f>SUM(B5)</f>
        <v>0</v>
      </c>
      <c r="C6" s="38"/>
      <c r="D6" s="25"/>
      <c r="E6" s="26"/>
      <c r="F6" s="27"/>
      <c r="G6" s="27"/>
      <c r="H6" s="27"/>
      <c r="I6" s="27">
        <f>SUM(I5)</f>
        <v>0</v>
      </c>
      <c r="J6" s="27"/>
      <c r="K6" s="19"/>
    </row>
    <row r="7" spans="1:11" ht="15" thickBot="1">
      <c r="A7" s="91"/>
      <c r="B7" s="92"/>
      <c r="C7" s="92"/>
      <c r="D7" s="91"/>
      <c r="E7" s="93"/>
      <c r="F7" s="94"/>
      <c r="G7" s="94"/>
      <c r="H7" s="94"/>
      <c r="I7" s="94"/>
      <c r="J7" s="94"/>
      <c r="K7" s="91"/>
    </row>
    <row r="8" spans="1:11" ht="21.5" thickBot="1">
      <c r="A8" s="43" t="s">
        <v>145</v>
      </c>
      <c r="B8" s="44"/>
      <c r="C8" s="44"/>
      <c r="D8" s="44"/>
      <c r="E8" s="44"/>
      <c r="F8" s="5"/>
      <c r="G8" s="5"/>
      <c r="H8" s="5"/>
      <c r="I8" s="5"/>
      <c r="J8" s="5"/>
      <c r="K8" s="45"/>
    </row>
    <row r="9" spans="1:11">
      <c r="A9" s="32" t="s">
        <v>31</v>
      </c>
      <c r="B9" s="33" t="s">
        <v>20</v>
      </c>
      <c r="C9" s="33" t="s">
        <v>21</v>
      </c>
      <c r="D9" s="34" t="s">
        <v>1</v>
      </c>
      <c r="E9" s="34" t="s">
        <v>4</v>
      </c>
      <c r="F9" s="35" t="s">
        <v>3</v>
      </c>
      <c r="G9" s="35" t="s">
        <v>5</v>
      </c>
      <c r="H9" s="35" t="s">
        <v>6</v>
      </c>
      <c r="I9" s="35" t="s">
        <v>22</v>
      </c>
      <c r="J9" s="35" t="s">
        <v>24</v>
      </c>
      <c r="K9" s="34" t="s">
        <v>27</v>
      </c>
    </row>
    <row r="10" spans="1:11">
      <c r="A10" s="29" t="s">
        <v>32</v>
      </c>
      <c r="B10" s="30">
        <f>+C10*E10</f>
        <v>0</v>
      </c>
      <c r="C10" s="30">
        <v>181000</v>
      </c>
      <c r="D10" s="14" t="s">
        <v>12</v>
      </c>
      <c r="E10" s="40">
        <v>0</v>
      </c>
      <c r="F10" s="41">
        <v>1050</v>
      </c>
      <c r="G10" s="41">
        <v>27</v>
      </c>
      <c r="H10" s="41">
        <v>15</v>
      </c>
      <c r="I10" s="41">
        <f>(E10*F10)*G10*H10</f>
        <v>0</v>
      </c>
      <c r="J10" s="41" t="e">
        <f>+(E10)*(G10*H10)/(B10/F10)</f>
        <v>#DIV/0!</v>
      </c>
      <c r="K10" s="14"/>
    </row>
    <row r="11" spans="1:11">
      <c r="A11" s="19" t="s">
        <v>10</v>
      </c>
      <c r="B11" s="38">
        <f>SUM(B10)</f>
        <v>0</v>
      </c>
      <c r="C11" s="38"/>
      <c r="D11" s="25"/>
      <c r="E11" s="26"/>
      <c r="F11" s="27"/>
      <c r="G11" s="27"/>
      <c r="H11" s="27"/>
      <c r="I11" s="27">
        <f>SUM(I10)</f>
        <v>0</v>
      </c>
      <c r="J11" s="27"/>
      <c r="K11" s="19"/>
    </row>
    <row r="12" spans="1:11" ht="15" thickBot="1"/>
    <row r="13" spans="1:11" ht="21.5" thickBot="1">
      <c r="A13" s="43" t="s">
        <v>146</v>
      </c>
      <c r="B13" s="44"/>
      <c r="C13" s="44"/>
      <c r="D13" s="44"/>
      <c r="E13" s="44"/>
      <c r="F13" s="5"/>
      <c r="G13" s="5"/>
      <c r="H13" s="5"/>
      <c r="I13" s="5"/>
      <c r="J13" s="5"/>
      <c r="K13" s="45"/>
    </row>
    <row r="14" spans="1:11">
      <c r="A14" s="32" t="s">
        <v>31</v>
      </c>
      <c r="B14" s="33" t="s">
        <v>0</v>
      </c>
      <c r="C14" s="33"/>
      <c r="D14" s="34" t="s">
        <v>1</v>
      </c>
      <c r="E14" s="34" t="s">
        <v>4</v>
      </c>
      <c r="F14" s="35" t="s">
        <v>3</v>
      </c>
      <c r="G14" s="35" t="s">
        <v>5</v>
      </c>
      <c r="H14" s="35" t="s">
        <v>6</v>
      </c>
      <c r="I14" s="35" t="s">
        <v>22</v>
      </c>
      <c r="J14" s="35"/>
      <c r="K14" s="34"/>
    </row>
    <row r="15" spans="1:11">
      <c r="A15" s="29" t="s">
        <v>115</v>
      </c>
      <c r="B15" s="46">
        <f>+C15*E15</f>
        <v>0</v>
      </c>
      <c r="C15" s="46">
        <v>362000</v>
      </c>
      <c r="D15" s="14" t="s">
        <v>12</v>
      </c>
      <c r="E15" s="16">
        <v>0</v>
      </c>
      <c r="F15" s="41">
        <v>1050</v>
      </c>
      <c r="G15" s="41">
        <v>115</v>
      </c>
      <c r="H15" s="41">
        <v>10</v>
      </c>
      <c r="I15" s="41">
        <f>(E15*F15)*G15*H15</f>
        <v>0</v>
      </c>
      <c r="J15" s="41" t="e">
        <f>+(E15)*(G15*H15)/(B15/F15)</f>
        <v>#DIV/0!</v>
      </c>
      <c r="K15" s="14"/>
    </row>
    <row r="16" spans="1:11">
      <c r="A16" s="19" t="s">
        <v>10</v>
      </c>
      <c r="B16" s="38">
        <f>SUM(B15)</f>
        <v>0</v>
      </c>
      <c r="C16" s="38"/>
      <c r="D16" s="25"/>
      <c r="E16" s="26"/>
      <c r="F16" s="27"/>
      <c r="G16" s="27"/>
      <c r="H16" s="27"/>
      <c r="I16" s="27">
        <f>SUM(I15)</f>
        <v>0</v>
      </c>
      <c r="J16" s="27"/>
      <c r="K16" s="19"/>
    </row>
    <row r="17" spans="1:11" ht="15" thickBot="1"/>
    <row r="18" spans="1:11" ht="21.5" thickBot="1">
      <c r="A18" s="43" t="s">
        <v>147</v>
      </c>
      <c r="B18" s="44"/>
      <c r="C18" s="44"/>
      <c r="D18" s="44"/>
      <c r="E18" s="44"/>
      <c r="F18" s="5"/>
      <c r="G18" s="5"/>
      <c r="H18" s="5"/>
      <c r="I18" s="5"/>
      <c r="J18" s="5"/>
      <c r="K18" s="45"/>
    </row>
    <row r="19" spans="1:11">
      <c r="A19" s="32" t="s">
        <v>31</v>
      </c>
      <c r="B19" s="33" t="s">
        <v>0</v>
      </c>
      <c r="C19" s="33"/>
      <c r="D19" s="34" t="s">
        <v>1</v>
      </c>
      <c r="E19" s="34" t="s">
        <v>4</v>
      </c>
      <c r="F19" s="35" t="s">
        <v>3</v>
      </c>
      <c r="G19" s="35" t="s">
        <v>5</v>
      </c>
      <c r="H19" s="35" t="s">
        <v>6</v>
      </c>
      <c r="I19" s="35" t="s">
        <v>22</v>
      </c>
      <c r="J19" s="35"/>
      <c r="K19" s="34"/>
    </row>
    <row r="20" spans="1:11">
      <c r="A20" s="29" t="s">
        <v>116</v>
      </c>
      <c r="B20" s="46">
        <f>+C20*E20</f>
        <v>0</v>
      </c>
      <c r="C20" s="46">
        <v>58000</v>
      </c>
      <c r="D20" s="14" t="s">
        <v>26</v>
      </c>
      <c r="E20" s="16">
        <v>0</v>
      </c>
      <c r="F20" s="41">
        <v>1530</v>
      </c>
      <c r="G20" s="41">
        <v>80</v>
      </c>
      <c r="H20" s="41">
        <v>10</v>
      </c>
      <c r="I20" s="41">
        <f>(E20*F20)*G20*H20</f>
        <v>0</v>
      </c>
      <c r="J20" s="41" t="e">
        <f>+(E20)*(G20*H20)/((B20*10.4)/F20)</f>
        <v>#DIV/0!</v>
      </c>
      <c r="K20" s="14"/>
    </row>
    <row r="21" spans="1:11">
      <c r="A21" s="19" t="s">
        <v>10</v>
      </c>
      <c r="B21" s="38">
        <f>SUM(B20)</f>
        <v>0</v>
      </c>
      <c r="C21" s="38"/>
      <c r="D21" s="25"/>
      <c r="E21" s="26"/>
      <c r="F21" s="27"/>
      <c r="G21" s="27"/>
      <c r="H21" s="27"/>
      <c r="I21" s="89">
        <f>SUM(I20)</f>
        <v>0</v>
      </c>
      <c r="J21" s="27"/>
      <c r="K21" s="19"/>
    </row>
    <row r="22" spans="1:11" ht="15" thickBot="1"/>
    <row r="23" spans="1:11" ht="21.5" thickBot="1">
      <c r="A23" s="43" t="s">
        <v>277</v>
      </c>
      <c r="B23" s="44"/>
      <c r="C23" s="44"/>
      <c r="D23" s="44"/>
      <c r="E23" s="44"/>
      <c r="F23" s="5"/>
      <c r="G23" s="5"/>
      <c r="H23" s="5"/>
      <c r="I23" s="5"/>
      <c r="J23" s="5"/>
      <c r="K23" s="45"/>
    </row>
    <row r="24" spans="1:11">
      <c r="A24" s="32" t="s">
        <v>31</v>
      </c>
      <c r="B24" s="33" t="s">
        <v>0</v>
      </c>
      <c r="C24" s="33"/>
      <c r="D24" s="34" t="s">
        <v>1</v>
      </c>
      <c r="E24" s="34" t="s">
        <v>4</v>
      </c>
      <c r="F24" s="35" t="s">
        <v>3</v>
      </c>
      <c r="G24" s="35" t="s">
        <v>5</v>
      </c>
      <c r="H24" s="35" t="s">
        <v>6</v>
      </c>
      <c r="I24" s="35" t="s">
        <v>22</v>
      </c>
      <c r="J24" s="35"/>
      <c r="K24" s="34"/>
    </row>
    <row r="25" spans="1:11">
      <c r="A25" s="29" t="s">
        <v>117</v>
      </c>
      <c r="B25" s="46">
        <f>+C25*E25</f>
        <v>0</v>
      </c>
      <c r="C25" s="156">
        <v>4700</v>
      </c>
      <c r="D25" s="14" t="s">
        <v>13</v>
      </c>
      <c r="E25" s="16">
        <v>0</v>
      </c>
      <c r="F25" s="41">
        <v>9.9</v>
      </c>
      <c r="G25" s="41">
        <v>10</v>
      </c>
      <c r="H25" s="41">
        <v>10</v>
      </c>
      <c r="I25" s="41">
        <f>(E25*F25)*G25*H25</f>
        <v>0</v>
      </c>
      <c r="J25" s="41" t="e">
        <f>+(E25)*(G25*H25)/(B25/F25)</f>
        <v>#DIV/0!</v>
      </c>
      <c r="K25" s="14"/>
    </row>
    <row r="26" spans="1:11">
      <c r="A26" s="19" t="s">
        <v>10</v>
      </c>
      <c r="B26" s="38">
        <f>SUM(B25)</f>
        <v>0</v>
      </c>
      <c r="C26" s="38"/>
      <c r="D26" s="25"/>
      <c r="E26" s="26"/>
      <c r="F26" s="27"/>
      <c r="G26" s="27"/>
      <c r="H26" s="27"/>
      <c r="I26" s="27">
        <f>SUM(I25)</f>
        <v>0</v>
      </c>
      <c r="J26" s="27"/>
      <c r="K26" s="19"/>
    </row>
    <row r="27" spans="1:11" ht="15" thickBot="1"/>
    <row r="28" spans="1:11" ht="21.5" thickBot="1">
      <c r="A28" s="43" t="s">
        <v>276</v>
      </c>
      <c r="B28" s="44"/>
      <c r="C28" s="44"/>
      <c r="D28" s="44"/>
      <c r="E28" s="44"/>
      <c r="F28" s="5"/>
      <c r="G28" s="5"/>
      <c r="H28" s="5"/>
      <c r="I28" s="5"/>
      <c r="J28" s="5"/>
      <c r="K28" s="45"/>
    </row>
    <row r="29" spans="1:11">
      <c r="A29" s="32" t="s">
        <v>31</v>
      </c>
      <c r="B29" s="33" t="s">
        <v>0</v>
      </c>
      <c r="C29" s="33"/>
      <c r="D29" s="34" t="s">
        <v>1</v>
      </c>
      <c r="E29" s="34" t="s">
        <v>4</v>
      </c>
      <c r="F29" s="35" t="s">
        <v>3</v>
      </c>
      <c r="G29" s="35" t="s">
        <v>5</v>
      </c>
      <c r="H29" s="35" t="s">
        <v>6</v>
      </c>
      <c r="I29" s="35" t="s">
        <v>22</v>
      </c>
      <c r="J29" s="35"/>
      <c r="K29" s="34"/>
    </row>
    <row r="30" spans="1:11">
      <c r="A30" s="29" t="s">
        <v>269</v>
      </c>
      <c r="B30" s="46">
        <f>+C30*E30</f>
        <v>0</v>
      </c>
      <c r="C30" s="46">
        <v>2700</v>
      </c>
      <c r="D30" s="14" t="s">
        <v>13</v>
      </c>
      <c r="E30" s="16">
        <v>0</v>
      </c>
      <c r="F30" s="17">
        <v>18.3</v>
      </c>
      <c r="G30" s="17">
        <v>7</v>
      </c>
      <c r="H30" s="17">
        <v>10</v>
      </c>
      <c r="I30" s="41">
        <f>(E30*F30)*G30*H30</f>
        <v>0</v>
      </c>
      <c r="J30" s="41" t="e">
        <f>+(E30)*(G30*H30)/(B30/F30)</f>
        <v>#DIV/0!</v>
      </c>
      <c r="K30" s="14"/>
    </row>
    <row r="31" spans="1:11">
      <c r="A31" s="19" t="s">
        <v>10</v>
      </c>
      <c r="B31" s="38">
        <f>SUM(B30)</f>
        <v>0</v>
      </c>
      <c r="C31" s="38"/>
      <c r="D31" s="25"/>
      <c r="E31" s="26"/>
      <c r="F31" s="27"/>
      <c r="G31" s="27"/>
      <c r="H31" s="27"/>
      <c r="I31" s="27">
        <f>SUM(I30)</f>
        <v>0</v>
      </c>
      <c r="J31" s="27"/>
      <c r="K31" s="19"/>
    </row>
    <row r="32" spans="1:11" ht="15" thickBot="1"/>
    <row r="33" spans="1:11" ht="21.5" thickBot="1">
      <c r="A33" s="43" t="s">
        <v>275</v>
      </c>
      <c r="B33" s="44"/>
      <c r="C33" s="44"/>
      <c r="D33" s="44"/>
      <c r="E33" s="44"/>
      <c r="F33" s="5"/>
      <c r="G33" s="5"/>
      <c r="H33" s="5"/>
      <c r="I33" s="5"/>
      <c r="J33" s="5"/>
      <c r="K33" s="45"/>
    </row>
    <row r="34" spans="1:11">
      <c r="A34" s="32" t="s">
        <v>31</v>
      </c>
      <c r="B34" s="33" t="s">
        <v>0</v>
      </c>
      <c r="C34" s="33"/>
      <c r="D34" s="34" t="s">
        <v>1</v>
      </c>
      <c r="E34" s="34" t="s">
        <v>4</v>
      </c>
      <c r="F34" s="35" t="s">
        <v>3</v>
      </c>
      <c r="G34" s="35" t="s">
        <v>5</v>
      </c>
      <c r="H34" s="35" t="s">
        <v>6</v>
      </c>
      <c r="I34" s="35" t="s">
        <v>22</v>
      </c>
      <c r="J34" s="35"/>
      <c r="K34" s="34"/>
    </row>
    <row r="35" spans="1:11">
      <c r="A35" s="29" t="s">
        <v>33</v>
      </c>
      <c r="B35" s="46">
        <f>SUM(C35*E35)</f>
        <v>0</v>
      </c>
      <c r="C35" s="46">
        <v>99000</v>
      </c>
      <c r="D35" s="14" t="s">
        <v>14</v>
      </c>
      <c r="E35" s="16">
        <v>0</v>
      </c>
      <c r="F35" s="17">
        <v>750</v>
      </c>
      <c r="G35" s="17">
        <v>70</v>
      </c>
      <c r="H35" s="17">
        <v>12</v>
      </c>
      <c r="I35" s="41">
        <f>(E35*F35)*G35*H35</f>
        <v>0</v>
      </c>
      <c r="J35" s="41" t="e">
        <f>+(E35)*(G35*H35)/(B35/F35)</f>
        <v>#DIV/0!</v>
      </c>
      <c r="K35" s="14"/>
    </row>
    <row r="36" spans="1:11">
      <c r="A36" s="19" t="s">
        <v>10</v>
      </c>
      <c r="B36" s="38">
        <f>SUM(B35)</f>
        <v>0</v>
      </c>
      <c r="C36" s="38"/>
      <c r="D36" s="25"/>
      <c r="E36" s="26"/>
      <c r="F36" s="73"/>
      <c r="G36" s="73"/>
      <c r="H36" s="73"/>
      <c r="I36" s="90">
        <f>SUM(I35)</f>
        <v>0</v>
      </c>
      <c r="J36" s="73"/>
      <c r="K36" s="19"/>
    </row>
    <row r="41" spans="1:11">
      <c r="A41" s="77" t="s">
        <v>23</v>
      </c>
      <c r="B41" s="70">
        <f>SUM(I36,I31,I26,I21,I16,I11,I6)</f>
        <v>0</v>
      </c>
      <c r="C41" s="2"/>
      <c r="D41" s="2"/>
      <c r="E41" s="2"/>
      <c r="F41" s="2"/>
      <c r="G41" s="2"/>
      <c r="H41" s="2"/>
      <c r="I41" s="2"/>
      <c r="J41" s="2"/>
      <c r="K41" s="2"/>
    </row>
    <row r="42" spans="1:11" ht="15" thickBot="1">
      <c r="A42" s="50" t="s">
        <v>11</v>
      </c>
      <c r="B42" s="70">
        <f>SUM(B36,B31,B26,B21,B16,B11,B6)</f>
        <v>0</v>
      </c>
      <c r="C42" s="2"/>
      <c r="D42" s="2"/>
      <c r="E42" s="2"/>
      <c r="F42" s="2"/>
      <c r="G42" s="2"/>
      <c r="H42" s="2"/>
      <c r="I42" s="2"/>
      <c r="J42" s="2"/>
      <c r="K42" s="2"/>
    </row>
    <row r="43" spans="1:11" ht="15" thickBot="1">
      <c r="A43" s="79" t="s">
        <v>270</v>
      </c>
      <c r="B43" s="71">
        <f>IFERROR(B41/B42,0)*1000</f>
        <v>0</v>
      </c>
      <c r="C43" s="2"/>
      <c r="D43" s="2"/>
      <c r="E43" s="2"/>
      <c r="F43" s="2"/>
      <c r="G43" s="2"/>
      <c r="H43" s="2"/>
      <c r="I43" s="2"/>
      <c r="J43" s="2"/>
      <c r="K43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K27"/>
  <sheetViews>
    <sheetView zoomScaleNormal="100" workbookViewId="0"/>
  </sheetViews>
  <sheetFormatPr defaultColWidth="9.1796875" defaultRowHeight="14.5" outlineLevelCol="1"/>
  <cols>
    <col min="1" max="1" width="150.81640625" style="3" bestFit="1" customWidth="1"/>
    <col min="2" max="2" width="12.7265625" style="11" bestFit="1" customWidth="1"/>
    <col min="3" max="3" width="11.54296875" style="11" customWidth="1"/>
    <col min="4" max="4" width="17.81640625" style="3" bestFit="1" customWidth="1"/>
    <col min="5" max="5" width="5.7265625" style="3" bestFit="1" customWidth="1"/>
    <col min="6" max="8" width="9.26953125" style="12" hidden="1" customWidth="1" outlineLevel="1"/>
    <col min="9" max="9" width="16.1796875" style="12" hidden="1" customWidth="1" outlineLevel="1"/>
    <col min="10" max="10" width="19.7265625" style="12" hidden="1" customWidth="1" outlineLevel="1"/>
    <col min="11" max="11" width="17.81640625" style="3" bestFit="1" customWidth="1" collapsed="1"/>
    <col min="12" max="12" width="15" style="3" customWidth="1"/>
    <col min="13" max="13" width="9.1796875" style="3"/>
    <col min="14" max="14" width="42" style="3" customWidth="1"/>
    <col min="15" max="15" width="19.54296875" style="3" bestFit="1" customWidth="1"/>
    <col min="16" max="16" width="16.453125" style="3" customWidth="1"/>
    <col min="17" max="17" width="18.26953125" style="3" customWidth="1"/>
    <col min="18" max="18" width="16.1796875" style="3" customWidth="1"/>
    <col min="19" max="16384" width="9.1796875" style="3"/>
  </cols>
  <sheetData>
    <row r="1" spans="1:11" s="51" customFormat="1" ht="28.5">
      <c r="A1" s="7" t="s">
        <v>119</v>
      </c>
      <c r="B1" s="8"/>
      <c r="C1" s="8"/>
      <c r="D1" s="9"/>
      <c r="E1" s="9"/>
      <c r="F1" s="10"/>
      <c r="G1" s="10"/>
      <c r="H1" s="10"/>
      <c r="I1" s="10"/>
      <c r="J1" s="10"/>
      <c r="K1" s="9"/>
    </row>
    <row r="2" spans="1:11" ht="15" thickBot="1"/>
    <row r="3" spans="1:11" ht="42.5" thickBot="1">
      <c r="A3" s="80" t="s">
        <v>148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1">
      <c r="A4" s="32" t="s">
        <v>31</v>
      </c>
      <c r="B4" s="33" t="s">
        <v>20</v>
      </c>
      <c r="C4" s="33" t="s">
        <v>21</v>
      </c>
      <c r="D4" s="34" t="s">
        <v>1</v>
      </c>
      <c r="E4" s="34" t="s">
        <v>4</v>
      </c>
      <c r="F4" s="35" t="s">
        <v>3</v>
      </c>
      <c r="G4" s="35" t="s">
        <v>5</v>
      </c>
      <c r="H4" s="35" t="s">
        <v>6</v>
      </c>
      <c r="I4" s="35" t="s">
        <v>22</v>
      </c>
      <c r="J4" s="35" t="s">
        <v>24</v>
      </c>
      <c r="K4" s="34" t="s">
        <v>27</v>
      </c>
    </row>
    <row r="5" spans="1:11">
      <c r="A5" s="95" t="s">
        <v>287</v>
      </c>
      <c r="B5" s="53">
        <f>+C5*E5</f>
        <v>0</v>
      </c>
      <c r="C5" s="53">
        <v>171100</v>
      </c>
      <c r="D5" s="20" t="s">
        <v>286</v>
      </c>
      <c r="E5" s="22">
        <v>0</v>
      </c>
      <c r="F5" s="23">
        <v>0.75</v>
      </c>
      <c r="G5" s="23">
        <v>0.45</v>
      </c>
      <c r="H5" s="17">
        <v>10</v>
      </c>
      <c r="I5" s="17">
        <f>IF(E6=0,0,(E5*F5)*G5*H5)</f>
        <v>0</v>
      </c>
      <c r="J5" s="17" t="e">
        <f>+(E5)*(G5*H5)/(B5/F5)</f>
        <v>#DIV/0!</v>
      </c>
      <c r="K5" s="20"/>
    </row>
    <row r="6" spans="1:11">
      <c r="A6" s="95" t="s">
        <v>121</v>
      </c>
      <c r="B6" s="15">
        <f t="shared" ref="B6:B7" si="0">+C6*E6</f>
        <v>0</v>
      </c>
      <c r="C6" s="15">
        <v>390</v>
      </c>
      <c r="D6" s="14" t="s">
        <v>127</v>
      </c>
      <c r="E6" s="16">
        <v>0</v>
      </c>
      <c r="F6" s="17"/>
      <c r="G6" s="17"/>
      <c r="H6" s="17"/>
      <c r="I6" s="17">
        <f t="shared" ref="I6:I7" si="1">(E6*F6)*G6*H6</f>
        <v>0</v>
      </c>
      <c r="J6" s="17" t="e">
        <f t="shared" ref="J6:J7" si="2">+(E6)*(G6*H6)/(B6/F6)</f>
        <v>#DIV/0!</v>
      </c>
      <c r="K6" s="20"/>
    </row>
    <row r="7" spans="1:11">
      <c r="A7" s="95" t="s">
        <v>120</v>
      </c>
      <c r="B7" s="15">
        <f t="shared" si="0"/>
        <v>0</v>
      </c>
      <c r="C7" s="15">
        <v>3400</v>
      </c>
      <c r="D7" s="14" t="s">
        <v>122</v>
      </c>
      <c r="E7" s="16">
        <v>0</v>
      </c>
      <c r="F7" s="17"/>
      <c r="G7" s="17"/>
      <c r="H7" s="17"/>
      <c r="I7" s="17">
        <f t="shared" si="1"/>
        <v>0</v>
      </c>
      <c r="J7" s="17" t="e">
        <f t="shared" si="2"/>
        <v>#DIV/0!</v>
      </c>
      <c r="K7" s="20"/>
    </row>
    <row r="8" spans="1:11">
      <c r="A8" s="19" t="s">
        <v>10</v>
      </c>
      <c r="B8" s="38">
        <f>SUM(B5:B7)</f>
        <v>0</v>
      </c>
      <c r="C8" s="38"/>
      <c r="D8" s="25"/>
      <c r="E8" s="26"/>
      <c r="F8" s="27"/>
      <c r="G8" s="27"/>
      <c r="H8" s="27"/>
      <c r="I8" s="27">
        <f>SUM(I5:I7)</f>
        <v>0</v>
      </c>
      <c r="J8" s="27"/>
      <c r="K8" s="19"/>
    </row>
    <row r="9" spans="1:11" ht="15" thickBot="1"/>
    <row r="10" spans="1:11" ht="42.5" thickBot="1">
      <c r="A10" s="80" t="s">
        <v>149</v>
      </c>
      <c r="B10" s="81"/>
      <c r="C10" s="81"/>
      <c r="D10" s="81"/>
      <c r="E10" s="81"/>
      <c r="F10" s="81"/>
      <c r="G10" s="81"/>
      <c r="H10" s="81"/>
      <c r="I10" s="81"/>
      <c r="J10" s="81"/>
      <c r="K10" s="82"/>
    </row>
    <row r="11" spans="1:11">
      <c r="A11" s="32" t="s">
        <v>31</v>
      </c>
      <c r="B11" s="33" t="s">
        <v>20</v>
      </c>
      <c r="C11" s="33" t="s">
        <v>21</v>
      </c>
      <c r="D11" s="34" t="s">
        <v>1</v>
      </c>
      <c r="E11" s="34" t="s">
        <v>4</v>
      </c>
      <c r="F11" s="35" t="s">
        <v>3</v>
      </c>
      <c r="G11" s="35" t="s">
        <v>5</v>
      </c>
      <c r="H11" s="35" t="s">
        <v>6</v>
      </c>
      <c r="I11" s="35" t="s">
        <v>22</v>
      </c>
      <c r="J11" s="35" t="s">
        <v>24</v>
      </c>
      <c r="K11" s="34" t="s">
        <v>27</v>
      </c>
    </row>
    <row r="12" spans="1:11">
      <c r="A12" s="95" t="s">
        <v>34</v>
      </c>
      <c r="B12" s="53">
        <f>+C12*E12</f>
        <v>0</v>
      </c>
      <c r="C12" s="53">
        <v>171100</v>
      </c>
      <c r="D12" s="20" t="s">
        <v>15</v>
      </c>
      <c r="E12" s="22">
        <v>0</v>
      </c>
      <c r="F12" s="23">
        <v>0.75</v>
      </c>
      <c r="G12" s="23">
        <v>0.15</v>
      </c>
      <c r="H12" s="17">
        <v>10</v>
      </c>
      <c r="I12" s="17">
        <f>IF(E13=0,0,(E12*F12)*G12*H12)</f>
        <v>0</v>
      </c>
      <c r="J12" s="17" t="e">
        <f>+(E12)*(G12*H12)/(B12/F12)</f>
        <v>#DIV/0!</v>
      </c>
      <c r="K12" s="20"/>
    </row>
    <row r="13" spans="1:11">
      <c r="A13" s="95" t="s">
        <v>121</v>
      </c>
      <c r="B13" s="15">
        <f t="shared" ref="B13:B14" si="3">+C13*E13</f>
        <v>0</v>
      </c>
      <c r="C13" s="15">
        <v>390</v>
      </c>
      <c r="D13" s="14" t="s">
        <v>127</v>
      </c>
      <c r="E13" s="16">
        <v>0</v>
      </c>
      <c r="F13" s="17"/>
      <c r="G13" s="17"/>
      <c r="H13" s="17"/>
      <c r="I13" s="17">
        <f t="shared" ref="I13:I14" si="4">(E13*F13)*G13*H13</f>
        <v>0</v>
      </c>
      <c r="J13" s="17" t="e">
        <f t="shared" ref="J13:J14" si="5">+(E13)*(G13*H13)/(B13/F13)</f>
        <v>#DIV/0!</v>
      </c>
      <c r="K13" s="20"/>
    </row>
    <row r="14" spans="1:11">
      <c r="A14" s="95" t="s">
        <v>120</v>
      </c>
      <c r="B14" s="15">
        <f t="shared" si="3"/>
        <v>0</v>
      </c>
      <c r="C14" s="15">
        <v>3400</v>
      </c>
      <c r="D14" s="14" t="s">
        <v>122</v>
      </c>
      <c r="E14" s="16">
        <v>0</v>
      </c>
      <c r="F14" s="17"/>
      <c r="G14" s="17"/>
      <c r="H14" s="17"/>
      <c r="I14" s="17">
        <f t="shared" si="4"/>
        <v>0</v>
      </c>
      <c r="J14" s="17" t="e">
        <f t="shared" si="5"/>
        <v>#DIV/0!</v>
      </c>
      <c r="K14" s="20"/>
    </row>
    <row r="15" spans="1:11">
      <c r="A15" s="19" t="s">
        <v>10</v>
      </c>
      <c r="B15" s="38">
        <f>SUM(B12:B14)</f>
        <v>0</v>
      </c>
      <c r="C15" s="38"/>
      <c r="D15" s="25"/>
      <c r="E15" s="26"/>
      <c r="F15" s="27"/>
      <c r="G15" s="27"/>
      <c r="H15" s="27"/>
      <c r="I15" s="27">
        <f>SUM(I12:I14)</f>
        <v>0</v>
      </c>
      <c r="J15" s="27"/>
      <c r="K15" s="19"/>
    </row>
    <row r="16" spans="1:11" ht="15" thickBot="1">
      <c r="A16" s="91"/>
      <c r="B16" s="92"/>
      <c r="C16" s="92"/>
      <c r="D16" s="91"/>
      <c r="E16" s="93"/>
      <c r="F16" s="94"/>
      <c r="G16" s="94"/>
      <c r="H16" s="94"/>
      <c r="I16" s="94"/>
      <c r="J16" s="94"/>
      <c r="K16" s="91"/>
    </row>
    <row r="17" spans="1:11" ht="21.75" customHeight="1" thickBot="1">
      <c r="A17" s="80" t="s">
        <v>150</v>
      </c>
      <c r="B17" s="81"/>
      <c r="C17" s="81"/>
      <c r="D17" s="81"/>
      <c r="E17" s="81"/>
      <c r="F17" s="81"/>
      <c r="G17" s="81"/>
      <c r="H17" s="81"/>
      <c r="I17" s="81"/>
      <c r="J17" s="81"/>
      <c r="K17" s="82"/>
    </row>
    <row r="18" spans="1:11">
      <c r="A18" s="32" t="s">
        <v>31</v>
      </c>
      <c r="B18" s="33" t="s">
        <v>0</v>
      </c>
      <c r="C18" s="33"/>
      <c r="D18" s="34" t="s">
        <v>1</v>
      </c>
      <c r="E18" s="34" t="s">
        <v>4</v>
      </c>
      <c r="F18" s="35" t="s">
        <v>3</v>
      </c>
      <c r="G18" s="35" t="s">
        <v>5</v>
      </c>
      <c r="H18" s="35" t="s">
        <v>6</v>
      </c>
      <c r="I18" s="35" t="s">
        <v>22</v>
      </c>
      <c r="J18" s="35"/>
      <c r="K18" s="34"/>
    </row>
    <row r="19" spans="1:11">
      <c r="A19" s="72" t="s">
        <v>123</v>
      </c>
      <c r="B19" s="15">
        <f>+C19*E19</f>
        <v>0</v>
      </c>
      <c r="C19" s="15">
        <v>405000</v>
      </c>
      <c r="D19" s="20" t="s">
        <v>89</v>
      </c>
      <c r="E19" s="22">
        <v>0</v>
      </c>
      <c r="F19" s="17">
        <v>126</v>
      </c>
      <c r="G19" s="17">
        <v>0.04</v>
      </c>
      <c r="H19" s="17">
        <v>10</v>
      </c>
      <c r="I19" s="88">
        <f>IF(E20=0,0,(E19*F19)*G19*H19)</f>
        <v>0</v>
      </c>
      <c r="J19" s="17" t="e">
        <f>+(E19)*(G19*H19)/(B21/F19)</f>
        <v>#DIV/0!</v>
      </c>
      <c r="K19" s="20"/>
    </row>
    <row r="20" spans="1:11">
      <c r="A20" s="72" t="s">
        <v>124</v>
      </c>
      <c r="B20" s="15">
        <f>+C20*E20</f>
        <v>0</v>
      </c>
      <c r="C20" s="15">
        <v>80000</v>
      </c>
      <c r="D20" s="48" t="s">
        <v>92</v>
      </c>
      <c r="E20" s="22">
        <v>0</v>
      </c>
      <c r="F20" s="17"/>
      <c r="G20" s="17"/>
      <c r="H20" s="17"/>
      <c r="I20" s="88">
        <f>(E20*F20)*G20*H20</f>
        <v>0</v>
      </c>
      <c r="J20" s="17" t="e">
        <f>+(E20)*(G20*H20)/(B22/F20)</f>
        <v>#DIV/0!</v>
      </c>
      <c r="K20" s="14"/>
    </row>
    <row r="21" spans="1:11">
      <c r="A21" s="19" t="s">
        <v>10</v>
      </c>
      <c r="B21" s="38">
        <f>SUM(B19:B20)</f>
        <v>0</v>
      </c>
      <c r="C21" s="38"/>
      <c r="D21" s="25"/>
      <c r="E21" s="26"/>
      <c r="F21" s="27"/>
      <c r="G21" s="27"/>
      <c r="H21" s="27"/>
      <c r="I21" s="27">
        <f>SUM(I19:I20)</f>
        <v>0</v>
      </c>
      <c r="J21" s="27"/>
      <c r="K21" s="25"/>
    </row>
    <row r="25" spans="1:11">
      <c r="A25" s="77" t="s">
        <v>23</v>
      </c>
      <c r="B25" s="70">
        <f>SUM(I8,I15,I21)</f>
        <v>0</v>
      </c>
      <c r="C25" s="2"/>
      <c r="D25" s="2"/>
      <c r="E25" s="2"/>
      <c r="F25" s="2"/>
      <c r="G25" s="2"/>
      <c r="H25" s="2"/>
      <c r="I25" s="2"/>
      <c r="J25" s="2"/>
      <c r="K25" s="2"/>
    </row>
    <row r="26" spans="1:11" ht="15" thickBot="1">
      <c r="A26" s="50" t="s">
        <v>11</v>
      </c>
      <c r="B26" s="70">
        <f>SUM(B8,B15,B21)</f>
        <v>0</v>
      </c>
      <c r="C26" s="2"/>
      <c r="D26" s="2"/>
      <c r="E26" s="2"/>
      <c r="F26" s="2"/>
      <c r="G26" s="2"/>
      <c r="H26" s="2"/>
      <c r="I26" s="2"/>
      <c r="J26" s="2"/>
      <c r="K26" s="2"/>
    </row>
    <row r="27" spans="1:11" ht="15" thickBot="1">
      <c r="A27" s="79" t="s">
        <v>270</v>
      </c>
      <c r="B27" s="71">
        <f>IFERROR(B25/B26,0)*1000</f>
        <v>0</v>
      </c>
      <c r="C27" s="2"/>
      <c r="D27" s="2"/>
      <c r="E27" s="2"/>
      <c r="F27" s="2"/>
      <c r="G27" s="2"/>
      <c r="H27" s="2"/>
      <c r="I27" s="2"/>
      <c r="J27" s="2"/>
      <c r="K27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20"/>
  <sheetViews>
    <sheetView workbookViewId="0">
      <selection activeCell="A19" sqref="A19"/>
    </sheetView>
  </sheetViews>
  <sheetFormatPr defaultColWidth="9.1796875" defaultRowHeight="14.5" outlineLevelCol="1"/>
  <cols>
    <col min="1" max="1" width="134" style="3" bestFit="1" customWidth="1"/>
    <col min="2" max="2" width="12.7265625" style="11" bestFit="1" customWidth="1"/>
    <col min="3" max="3" width="14" style="11" bestFit="1" customWidth="1"/>
    <col min="4" max="4" width="20.26953125" style="3" customWidth="1"/>
    <col min="5" max="5" width="11.453125" style="3" bestFit="1" customWidth="1"/>
    <col min="6" max="9" width="16.1796875" style="12" hidden="1" customWidth="1" outlineLevel="1"/>
    <col min="10" max="10" width="23.7265625" style="12" hidden="1" customWidth="1" outlineLevel="1"/>
    <col min="11" max="11" width="15.26953125" style="3" bestFit="1" customWidth="1" collapsed="1"/>
    <col min="12" max="12" width="15" style="3" customWidth="1"/>
    <col min="13" max="13" width="9.1796875" style="3"/>
    <col min="14" max="14" width="42" style="3" customWidth="1"/>
    <col min="15" max="15" width="19.54296875" style="3" bestFit="1" customWidth="1"/>
    <col min="16" max="16" width="16.453125" style="3" customWidth="1"/>
    <col min="17" max="17" width="18.26953125" style="3" customWidth="1"/>
    <col min="18" max="18" width="16.1796875" style="3" customWidth="1"/>
    <col min="19" max="16384" width="9.1796875" style="3"/>
  </cols>
  <sheetData>
    <row r="1" spans="1:11" s="51" customFormat="1" ht="28.5">
      <c r="A1" s="7" t="s">
        <v>153</v>
      </c>
      <c r="B1" s="8"/>
      <c r="C1" s="8"/>
      <c r="D1" s="9"/>
      <c r="E1" s="9"/>
      <c r="F1" s="10"/>
      <c r="G1" s="10"/>
      <c r="H1" s="10"/>
      <c r="I1" s="10"/>
      <c r="J1" s="10"/>
      <c r="K1" s="9"/>
    </row>
    <row r="2" spans="1:11" ht="15" thickBot="1"/>
    <row r="3" spans="1:11" ht="21.5" thickBot="1">
      <c r="A3" s="83" t="s">
        <v>154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>
      <c r="A4" s="32" t="s">
        <v>31</v>
      </c>
      <c r="B4" s="33" t="s">
        <v>20</v>
      </c>
      <c r="C4" s="33" t="s">
        <v>21</v>
      </c>
      <c r="D4" s="34" t="s">
        <v>1</v>
      </c>
      <c r="E4" s="34" t="s">
        <v>4</v>
      </c>
      <c r="F4" s="35" t="s">
        <v>3</v>
      </c>
      <c r="G4" s="35" t="s">
        <v>5</v>
      </c>
      <c r="H4" s="35" t="s">
        <v>6</v>
      </c>
      <c r="I4" s="35" t="s">
        <v>22</v>
      </c>
      <c r="J4" s="35"/>
      <c r="K4" s="34"/>
    </row>
    <row r="5" spans="1:11">
      <c r="A5" s="123" t="s">
        <v>156</v>
      </c>
      <c r="B5" s="15">
        <f>+C5*E5</f>
        <v>0</v>
      </c>
      <c r="C5" s="15">
        <v>26000</v>
      </c>
      <c r="D5" s="123" t="s">
        <v>155</v>
      </c>
      <c r="E5" s="22">
        <v>0</v>
      </c>
      <c r="F5" s="17">
        <v>0</v>
      </c>
      <c r="G5" s="17">
        <v>0</v>
      </c>
      <c r="H5" s="17">
        <v>0</v>
      </c>
      <c r="I5" s="88">
        <f>(E5*F5)*G5*H5</f>
        <v>0</v>
      </c>
      <c r="J5" s="118" t="e">
        <f>+(E5)*(G5*H5)/(B5/F5)</f>
        <v>#DIV/0!</v>
      </c>
      <c r="K5" s="14"/>
    </row>
    <row r="6" spans="1:11">
      <c r="A6"/>
      <c r="B6" s="15">
        <f>+C6*E6</f>
        <v>0</v>
      </c>
      <c r="C6" s="15">
        <v>6100</v>
      </c>
      <c r="D6" s="123" t="s">
        <v>50</v>
      </c>
      <c r="E6" s="117">
        <v>0</v>
      </c>
      <c r="F6" s="121">
        <v>0.8</v>
      </c>
      <c r="G6" s="121">
        <v>0.2</v>
      </c>
      <c r="H6" s="122">
        <v>20</v>
      </c>
      <c r="I6" s="88">
        <f>IF(E5=0,0,(E6*F6)*G6*H6)</f>
        <v>0</v>
      </c>
      <c r="J6" s="3"/>
      <c r="K6" s="72"/>
    </row>
    <row r="7" spans="1:11">
      <c r="A7" s="19" t="s">
        <v>10</v>
      </c>
      <c r="B7" s="15">
        <f>SUM(B5:B6)</f>
        <v>0</v>
      </c>
      <c r="C7" s="15"/>
      <c r="D7" s="19"/>
      <c r="E7" s="19"/>
      <c r="F7" s="119"/>
      <c r="G7" s="119"/>
      <c r="H7" s="119"/>
      <c r="I7" s="120">
        <f>SUM(I5:I6)</f>
        <v>0</v>
      </c>
      <c r="J7" s="113"/>
      <c r="K7" s="72"/>
    </row>
    <row r="8" spans="1:11">
      <c r="J8" s="14"/>
    </row>
    <row r="9" spans="1:11">
      <c r="A9" s="77" t="s">
        <v>23</v>
      </c>
      <c r="B9" s="70">
        <f>SUM(I7)</f>
        <v>0</v>
      </c>
      <c r="C9" s="77"/>
      <c r="D9" s="77"/>
      <c r="E9" s="77"/>
      <c r="F9" s="77"/>
      <c r="G9" s="77"/>
      <c r="H9" s="77"/>
      <c r="I9" s="77"/>
      <c r="J9" s="77"/>
      <c r="K9" s="77"/>
    </row>
    <row r="10" spans="1:11" ht="15" thickBot="1">
      <c r="A10" s="77" t="s">
        <v>11</v>
      </c>
      <c r="B10" s="70">
        <f>SUM(B7)</f>
        <v>0</v>
      </c>
      <c r="C10" s="77"/>
      <c r="D10" s="77"/>
      <c r="E10" s="77"/>
      <c r="F10" s="77"/>
      <c r="G10" s="77"/>
      <c r="H10" s="77"/>
      <c r="I10" s="77"/>
      <c r="J10" s="77"/>
      <c r="K10" s="77"/>
    </row>
    <row r="11" spans="1:11" ht="15" thickBot="1">
      <c r="A11" s="79" t="s">
        <v>270</v>
      </c>
      <c r="B11" s="71">
        <f>IFERROR(B9/B10,0)*1000</f>
        <v>0</v>
      </c>
      <c r="C11" s="77"/>
      <c r="D11" s="77"/>
      <c r="E11" s="77"/>
      <c r="F11" s="77"/>
      <c r="G11" s="77"/>
      <c r="H11" s="77"/>
      <c r="I11" s="77"/>
      <c r="J11" s="77"/>
      <c r="K11" s="77"/>
    </row>
    <row r="14" spans="1:11">
      <c r="B14" s="3"/>
      <c r="C14" s="3"/>
      <c r="F14" s="3"/>
      <c r="G14" s="3"/>
      <c r="H14" s="3"/>
      <c r="I14" s="3"/>
    </row>
    <row r="15" spans="1:11">
      <c r="B15" s="3"/>
      <c r="C15" s="3"/>
      <c r="F15" s="3"/>
      <c r="G15" s="3"/>
      <c r="H15" s="3"/>
      <c r="I15" s="3"/>
    </row>
    <row r="16" spans="1:11">
      <c r="A16" s="4"/>
      <c r="B16" s="3"/>
      <c r="C16" s="3"/>
      <c r="F16" s="3"/>
      <c r="G16" s="3"/>
      <c r="H16" s="3"/>
      <c r="I16" s="3"/>
    </row>
    <row r="18" spans="10:10">
      <c r="J18" s="3"/>
    </row>
    <row r="19" spans="10:10">
      <c r="J19" s="3"/>
    </row>
    <row r="20" spans="10:10">
      <c r="J2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110"/>
  <sheetViews>
    <sheetView zoomScaleNormal="100" workbookViewId="0">
      <selection activeCell="A27" sqref="A27"/>
    </sheetView>
  </sheetViews>
  <sheetFormatPr defaultColWidth="9.1796875" defaultRowHeight="14.5" outlineLevelCol="1"/>
  <cols>
    <col min="1" max="1" width="156" style="3" customWidth="1"/>
    <col min="2" max="2" width="12.54296875" style="11" bestFit="1" customWidth="1"/>
    <col min="3" max="3" width="14" style="11" bestFit="1" customWidth="1"/>
    <col min="4" max="4" width="17.81640625" style="3" bestFit="1" customWidth="1"/>
    <col min="5" max="5" width="5.7265625" style="3" bestFit="1" customWidth="1"/>
    <col min="6" max="6" width="9.26953125" style="12" hidden="1" customWidth="1" outlineLevel="1"/>
    <col min="7" max="7" width="11.1796875" style="12" hidden="1" customWidth="1" outlineLevel="1"/>
    <col min="8" max="8" width="7.54296875" style="12" hidden="1" customWidth="1" outlineLevel="1"/>
    <col min="9" max="9" width="16.1796875" style="12" hidden="1" customWidth="1" outlineLevel="1"/>
    <col min="10" max="10" width="12.26953125" style="12" hidden="1" customWidth="1" outlineLevel="1"/>
    <col min="11" max="11" width="17.81640625" style="3" bestFit="1" customWidth="1" collapsed="1"/>
    <col min="12" max="12" width="15" style="3" customWidth="1"/>
    <col min="13" max="13" width="9.1796875" style="3"/>
    <col min="14" max="14" width="42" style="3" customWidth="1"/>
    <col min="15" max="15" width="19.54296875" style="3" bestFit="1" customWidth="1"/>
    <col min="16" max="16" width="16.453125" style="3" customWidth="1"/>
    <col min="17" max="17" width="18.26953125" style="3" customWidth="1"/>
    <col min="18" max="18" width="16.1796875" style="3" customWidth="1"/>
    <col min="19" max="16384" width="9.1796875" style="3"/>
  </cols>
  <sheetData>
    <row r="1" spans="1:11" s="51" customFormat="1" ht="28.5">
      <c r="A1" s="7" t="s">
        <v>114</v>
      </c>
      <c r="B1" s="8"/>
      <c r="C1" s="8"/>
      <c r="D1" s="9"/>
      <c r="E1" s="9"/>
      <c r="F1" s="10"/>
      <c r="G1" s="10"/>
      <c r="H1" s="10"/>
      <c r="I1" s="10"/>
      <c r="J1" s="10"/>
      <c r="K1" s="9"/>
    </row>
    <row r="2" spans="1:11" ht="15" thickBot="1"/>
    <row r="3" spans="1:11" ht="21.75" customHeight="1" thickBot="1">
      <c r="A3" s="87" t="s">
        <v>38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1">
      <c r="A4" s="32" t="s">
        <v>31</v>
      </c>
      <c r="B4" s="33" t="s">
        <v>20</v>
      </c>
      <c r="C4" s="33" t="s">
        <v>21</v>
      </c>
      <c r="D4" s="34" t="s">
        <v>1</v>
      </c>
      <c r="E4" s="34" t="s">
        <v>4</v>
      </c>
      <c r="F4" s="35" t="s">
        <v>3</v>
      </c>
      <c r="G4" s="35" t="s">
        <v>5</v>
      </c>
      <c r="H4" s="35" t="s">
        <v>6</v>
      </c>
      <c r="I4" s="35" t="s">
        <v>22</v>
      </c>
      <c r="J4" s="35" t="s">
        <v>24</v>
      </c>
      <c r="K4" s="34" t="s">
        <v>27</v>
      </c>
    </row>
    <row r="5" spans="1:11">
      <c r="A5" s="95" t="s">
        <v>185</v>
      </c>
      <c r="B5" s="30">
        <f>+C5*E5</f>
        <v>0</v>
      </c>
      <c r="C5" s="53">
        <v>380000</v>
      </c>
      <c r="D5" s="20" t="s">
        <v>2</v>
      </c>
      <c r="E5" s="22">
        <v>0</v>
      </c>
      <c r="F5" s="17">
        <v>1940</v>
      </c>
      <c r="G5" s="17">
        <v>0.37</v>
      </c>
      <c r="H5" s="17">
        <v>20</v>
      </c>
      <c r="I5" s="17">
        <f>(E5*F5)*G5*H5</f>
        <v>0</v>
      </c>
      <c r="J5" s="17" t="e">
        <f>+(E5)*(G5*H5)/(B5/F5)</f>
        <v>#DIV/0!</v>
      </c>
      <c r="K5" s="20"/>
    </row>
    <row r="6" spans="1:11">
      <c r="A6" s="19" t="s">
        <v>10</v>
      </c>
      <c r="B6" s="38">
        <f>SUM(B5)</f>
        <v>0</v>
      </c>
      <c r="C6" s="38"/>
      <c r="D6" s="25"/>
      <c r="E6" s="26"/>
      <c r="F6" s="27"/>
      <c r="G6" s="27"/>
      <c r="H6" s="27"/>
      <c r="I6" s="27">
        <f>SUM(I5)</f>
        <v>0</v>
      </c>
      <c r="J6" s="27"/>
      <c r="K6" s="19"/>
    </row>
    <row r="7" spans="1:11" ht="15" thickBot="1"/>
    <row r="8" spans="1:11" ht="21.75" customHeight="1" thickBot="1">
      <c r="A8" s="87" t="s">
        <v>39</v>
      </c>
      <c r="B8" s="81"/>
      <c r="C8" s="81"/>
      <c r="D8" s="81"/>
      <c r="E8" s="81"/>
      <c r="F8" s="81"/>
      <c r="G8" s="81"/>
      <c r="H8" s="81"/>
      <c r="I8" s="81"/>
      <c r="J8" s="81"/>
      <c r="K8" s="82"/>
    </row>
    <row r="9" spans="1:11">
      <c r="A9" s="32" t="s">
        <v>31</v>
      </c>
      <c r="B9" s="33" t="s">
        <v>0</v>
      </c>
      <c r="C9" s="33"/>
      <c r="D9" s="34" t="s">
        <v>1</v>
      </c>
      <c r="E9" s="34" t="s">
        <v>4</v>
      </c>
      <c r="F9" s="35" t="s">
        <v>3</v>
      </c>
      <c r="G9" s="35" t="s">
        <v>5</v>
      </c>
      <c r="H9" s="35" t="s">
        <v>6</v>
      </c>
      <c r="I9" s="35" t="s">
        <v>22</v>
      </c>
      <c r="J9" s="35"/>
      <c r="K9" s="34"/>
    </row>
    <row r="10" spans="1:11">
      <c r="A10" s="29" t="s">
        <v>157</v>
      </c>
      <c r="B10" s="30">
        <f>+C10*E10</f>
        <v>0</v>
      </c>
      <c r="C10" s="53">
        <v>380000</v>
      </c>
      <c r="D10" s="20" t="s">
        <v>2</v>
      </c>
      <c r="E10" s="22">
        <v>0</v>
      </c>
      <c r="F10" s="17">
        <v>1940</v>
      </c>
      <c r="G10" s="17">
        <v>0.19</v>
      </c>
      <c r="H10" s="17">
        <v>20</v>
      </c>
      <c r="I10" s="17">
        <f>(E10*F10)*G10*H10</f>
        <v>0</v>
      </c>
      <c r="J10" s="17" t="e">
        <f>+(E10)*(G10*H10)/(B10/F10)</f>
        <v>#DIV/0!</v>
      </c>
      <c r="K10" s="20"/>
    </row>
    <row r="11" spans="1:11">
      <c r="A11" s="19" t="s">
        <v>10</v>
      </c>
      <c r="B11" s="38">
        <f>SUM(B10)</f>
        <v>0</v>
      </c>
      <c r="C11" s="38"/>
      <c r="D11" s="25"/>
      <c r="E11" s="26"/>
      <c r="F11" s="27"/>
      <c r="G11" s="27"/>
      <c r="H11" s="27"/>
      <c r="I11" s="27">
        <f>SUM(I10)</f>
        <v>0</v>
      </c>
      <c r="J11" s="27"/>
      <c r="K11" s="19"/>
    </row>
    <row r="12" spans="1:11" ht="15" thickBot="1"/>
    <row r="13" spans="1:11" ht="21.75" customHeight="1" thickBot="1">
      <c r="A13" s="87" t="s">
        <v>40</v>
      </c>
      <c r="B13" s="81"/>
      <c r="C13" s="81"/>
      <c r="D13" s="81"/>
      <c r="E13" s="81"/>
      <c r="F13" s="81"/>
      <c r="G13" s="81"/>
      <c r="H13" s="81"/>
      <c r="I13" s="81"/>
      <c r="J13" s="81"/>
      <c r="K13" s="82"/>
    </row>
    <row r="14" spans="1:11">
      <c r="A14" s="32" t="s">
        <v>31</v>
      </c>
      <c r="B14" s="33" t="s">
        <v>0</v>
      </c>
      <c r="C14" s="33"/>
      <c r="D14" s="34" t="s">
        <v>1</v>
      </c>
      <c r="E14" s="34" t="s">
        <v>4</v>
      </c>
      <c r="F14" s="35" t="s">
        <v>3</v>
      </c>
      <c r="G14" s="35" t="s">
        <v>5</v>
      </c>
      <c r="H14" s="35" t="s">
        <v>6</v>
      </c>
      <c r="I14" s="35" t="s">
        <v>7</v>
      </c>
      <c r="J14" s="35"/>
      <c r="K14" s="34"/>
    </row>
    <row r="15" spans="1:11">
      <c r="A15" s="29" t="s">
        <v>157</v>
      </c>
      <c r="B15" s="30">
        <f>+C15*E15</f>
        <v>0</v>
      </c>
      <c r="C15" s="53">
        <v>380000</v>
      </c>
      <c r="D15" s="20" t="s">
        <v>2</v>
      </c>
      <c r="E15" s="22">
        <v>0</v>
      </c>
      <c r="F15" s="17">
        <v>1940</v>
      </c>
      <c r="G15" s="17">
        <v>0.31</v>
      </c>
      <c r="H15" s="17">
        <v>20</v>
      </c>
      <c r="I15" s="17">
        <f>(E15*F15)*G15*H15</f>
        <v>0</v>
      </c>
      <c r="J15" s="17" t="e">
        <f>+(E15)*(G15*H15)/(B15/F15)</f>
        <v>#DIV/0!</v>
      </c>
      <c r="K15" s="20"/>
    </row>
    <row r="16" spans="1:11">
      <c r="A16" s="19" t="s">
        <v>10</v>
      </c>
      <c r="B16" s="38">
        <f>SUM(B15)</f>
        <v>0</v>
      </c>
      <c r="C16" s="38"/>
      <c r="D16" s="25"/>
      <c r="E16" s="26"/>
      <c r="F16" s="27"/>
      <c r="G16" s="27"/>
      <c r="H16" s="27"/>
      <c r="I16" s="27">
        <f>SUM(I15)</f>
        <v>0</v>
      </c>
      <c r="J16" s="27"/>
      <c r="K16" s="19"/>
    </row>
    <row r="17" spans="1:11" ht="15" thickBot="1"/>
    <row r="18" spans="1:11" ht="21.75" customHeight="1" thickBot="1">
      <c r="A18" s="80" t="s">
        <v>41</v>
      </c>
      <c r="B18" s="81"/>
      <c r="C18" s="81"/>
      <c r="D18" s="81"/>
      <c r="E18" s="81"/>
      <c r="F18" s="81"/>
      <c r="G18" s="81"/>
      <c r="H18" s="81"/>
      <c r="I18" s="81"/>
      <c r="J18" s="81"/>
      <c r="K18" s="82"/>
    </row>
    <row r="19" spans="1:11">
      <c r="A19" s="32" t="s">
        <v>31</v>
      </c>
      <c r="B19" s="33" t="s">
        <v>0</v>
      </c>
      <c r="C19" s="33"/>
      <c r="D19" s="34" t="s">
        <v>1</v>
      </c>
      <c r="E19" s="34" t="s">
        <v>4</v>
      </c>
      <c r="F19" s="35" t="s">
        <v>3</v>
      </c>
      <c r="G19" s="35" t="s">
        <v>5</v>
      </c>
      <c r="H19" s="35" t="s">
        <v>6</v>
      </c>
      <c r="I19" s="35" t="s">
        <v>22</v>
      </c>
      <c r="J19" s="35"/>
      <c r="K19" s="34"/>
    </row>
    <row r="20" spans="1:11">
      <c r="A20" s="29" t="s">
        <v>157</v>
      </c>
      <c r="B20" s="15">
        <f>+C20*E20</f>
        <v>0</v>
      </c>
      <c r="C20" s="15">
        <v>380000</v>
      </c>
      <c r="D20" s="20" t="s">
        <v>2</v>
      </c>
      <c r="E20" s="22">
        <v>0</v>
      </c>
      <c r="F20" s="17">
        <v>1940</v>
      </c>
      <c r="G20" s="17">
        <v>0.16</v>
      </c>
      <c r="H20" s="17">
        <v>20</v>
      </c>
      <c r="I20" s="88">
        <f>(E20*F20)*G20*H20</f>
        <v>0</v>
      </c>
      <c r="J20" s="17" t="e">
        <f>+(E20)*(G20*H20)/(B21/F20)</f>
        <v>#DIV/0!</v>
      </c>
      <c r="K20" s="20"/>
    </row>
    <row r="21" spans="1:11">
      <c r="A21" s="19" t="s">
        <v>10</v>
      </c>
      <c r="B21" s="38">
        <f>SUM(B20:B20)</f>
        <v>0</v>
      </c>
      <c r="C21" s="38"/>
      <c r="D21" s="25"/>
      <c r="E21" s="26"/>
      <c r="F21" s="27"/>
      <c r="G21" s="27"/>
      <c r="H21" s="27"/>
      <c r="I21" s="27">
        <f>SUM(I20:I20)</f>
        <v>0</v>
      </c>
      <c r="J21" s="27"/>
      <c r="K21" s="19"/>
    </row>
    <row r="22" spans="1:11" ht="15" thickBot="1"/>
    <row r="23" spans="1:11" ht="21.75" customHeight="1" thickBot="1">
      <c r="A23" s="87" t="s">
        <v>158</v>
      </c>
      <c r="B23" s="81"/>
      <c r="C23" s="81"/>
      <c r="D23" s="81"/>
      <c r="E23" s="81"/>
      <c r="F23" s="81"/>
      <c r="G23" s="81"/>
      <c r="H23" s="81"/>
      <c r="I23" s="81"/>
      <c r="J23" s="81"/>
      <c r="K23" s="82"/>
    </row>
    <row r="24" spans="1:11">
      <c r="A24" s="32" t="s">
        <v>31</v>
      </c>
      <c r="B24" s="33" t="s">
        <v>0</v>
      </c>
      <c r="C24" s="33"/>
      <c r="D24" s="34" t="s">
        <v>1</v>
      </c>
      <c r="E24" s="34" t="s">
        <v>4</v>
      </c>
      <c r="F24" s="35" t="s">
        <v>3</v>
      </c>
      <c r="G24" s="35" t="s">
        <v>5</v>
      </c>
      <c r="H24" s="35" t="s">
        <v>6</v>
      </c>
      <c r="I24" s="35" t="s">
        <v>22</v>
      </c>
      <c r="J24" s="35"/>
      <c r="K24" s="34"/>
    </row>
    <row r="25" spans="1:11">
      <c r="A25" s="29" t="s">
        <v>161</v>
      </c>
      <c r="B25" s="15">
        <f>+C25*E25</f>
        <v>0</v>
      </c>
      <c r="C25" s="15">
        <v>835000</v>
      </c>
      <c r="D25" s="20" t="s">
        <v>42</v>
      </c>
      <c r="E25" s="22">
        <v>0</v>
      </c>
      <c r="F25" s="17">
        <v>813</v>
      </c>
      <c r="G25" s="17">
        <v>1.36</v>
      </c>
      <c r="H25" s="17">
        <v>10</v>
      </c>
      <c r="I25" s="88">
        <f>(E25*F25)*G25*H25</f>
        <v>0</v>
      </c>
      <c r="J25" s="17" t="e">
        <f>+(E25)*(G25*H25)/(B26/F25)</f>
        <v>#DIV/0!</v>
      </c>
      <c r="K25" s="20"/>
    </row>
    <row r="26" spans="1:11">
      <c r="A26" s="19" t="s">
        <v>10</v>
      </c>
      <c r="B26" s="38">
        <f>SUM(B25:B25)</f>
        <v>0</v>
      </c>
      <c r="C26" s="38"/>
      <c r="D26" s="25"/>
      <c r="E26" s="26"/>
      <c r="F26" s="27"/>
      <c r="G26" s="27"/>
      <c r="H26" s="27"/>
      <c r="I26" s="27">
        <f>SUM(I25:I25)</f>
        <v>0</v>
      </c>
      <c r="J26" s="27"/>
      <c r="K26" s="19"/>
    </row>
    <row r="27" spans="1:11" ht="15" thickBot="1"/>
    <row r="28" spans="1:11" ht="21.75" customHeight="1" thickBot="1">
      <c r="A28" s="87" t="s">
        <v>159</v>
      </c>
      <c r="B28" s="81"/>
      <c r="C28" s="81"/>
      <c r="D28" s="81"/>
      <c r="E28" s="81"/>
      <c r="F28" s="81"/>
      <c r="G28" s="81"/>
      <c r="H28" s="81"/>
      <c r="I28" s="81"/>
      <c r="J28" s="81"/>
      <c r="K28" s="82"/>
    </row>
    <row r="29" spans="1:11">
      <c r="A29" s="32" t="s">
        <v>31</v>
      </c>
      <c r="B29" s="33" t="s">
        <v>0</v>
      </c>
      <c r="C29" s="33"/>
      <c r="D29" s="34" t="s">
        <v>1</v>
      </c>
      <c r="E29" s="34" t="s">
        <v>4</v>
      </c>
      <c r="F29" s="35" t="s">
        <v>3</v>
      </c>
      <c r="G29" s="35" t="s">
        <v>5</v>
      </c>
      <c r="H29" s="35" t="s">
        <v>6</v>
      </c>
      <c r="I29" s="35" t="s">
        <v>22</v>
      </c>
      <c r="J29" s="35"/>
      <c r="K29" s="34"/>
    </row>
    <row r="30" spans="1:11">
      <c r="A30" s="29" t="s">
        <v>161</v>
      </c>
      <c r="B30" s="15">
        <f>+C30*E30</f>
        <v>0</v>
      </c>
      <c r="C30" s="15">
        <v>835000</v>
      </c>
      <c r="D30" s="20" t="s">
        <v>42</v>
      </c>
      <c r="E30" s="22">
        <v>0</v>
      </c>
      <c r="F30" s="17">
        <v>813</v>
      </c>
      <c r="G30" s="17">
        <v>0.95</v>
      </c>
      <c r="H30" s="17">
        <v>10</v>
      </c>
      <c r="I30" s="88">
        <f>(E30*F30)*G30*H30</f>
        <v>0</v>
      </c>
      <c r="J30" s="17" t="e">
        <f>+(E30)*(G30*H30)/(B31/F30)</f>
        <v>#DIV/0!</v>
      </c>
      <c r="K30" s="20"/>
    </row>
    <row r="31" spans="1:11">
      <c r="A31" s="19" t="s">
        <v>10</v>
      </c>
      <c r="B31" s="38">
        <f>SUM(B30:B30)</f>
        <v>0</v>
      </c>
      <c r="C31" s="38"/>
      <c r="D31" s="25"/>
      <c r="E31" s="26"/>
      <c r="F31" s="27"/>
      <c r="G31" s="27"/>
      <c r="H31" s="27"/>
      <c r="I31" s="27">
        <f>SUM(I30:I30)</f>
        <v>0</v>
      </c>
      <c r="J31" s="27"/>
      <c r="K31" s="19"/>
    </row>
    <row r="32" spans="1:11" ht="15" thickBot="1">
      <c r="A32" s="91"/>
      <c r="B32" s="92"/>
      <c r="C32" s="92"/>
      <c r="D32" s="91"/>
      <c r="E32" s="93"/>
      <c r="F32" s="94"/>
      <c r="G32" s="94"/>
      <c r="H32" s="94"/>
      <c r="I32" s="94"/>
      <c r="J32" s="94"/>
      <c r="K32" s="91"/>
    </row>
    <row r="33" spans="1:11" ht="21.75" customHeight="1" thickBot="1">
      <c r="A33" s="87" t="s">
        <v>160</v>
      </c>
      <c r="B33" s="81"/>
      <c r="C33" s="81"/>
      <c r="D33" s="81"/>
      <c r="E33" s="81"/>
      <c r="F33" s="81"/>
      <c r="G33" s="81"/>
      <c r="H33" s="81"/>
      <c r="I33" s="81"/>
      <c r="J33" s="81"/>
      <c r="K33" s="82"/>
    </row>
    <row r="34" spans="1:11">
      <c r="A34" s="32" t="s">
        <v>31</v>
      </c>
      <c r="B34" s="33" t="s">
        <v>0</v>
      </c>
      <c r="C34" s="33"/>
      <c r="D34" s="34" t="s">
        <v>1</v>
      </c>
      <c r="E34" s="34" t="s">
        <v>4</v>
      </c>
      <c r="F34" s="35" t="s">
        <v>3</v>
      </c>
      <c r="G34" s="35" t="s">
        <v>5</v>
      </c>
      <c r="H34" s="35" t="s">
        <v>6</v>
      </c>
      <c r="I34" s="35" t="s">
        <v>22</v>
      </c>
      <c r="J34" s="35"/>
      <c r="K34" s="34"/>
    </row>
    <row r="35" spans="1:11">
      <c r="A35" s="29" t="s">
        <v>161</v>
      </c>
      <c r="B35" s="15">
        <f>+C35*E35</f>
        <v>0</v>
      </c>
      <c r="C35" s="15">
        <v>835000</v>
      </c>
      <c r="D35" s="20" t="s">
        <v>42</v>
      </c>
      <c r="E35" s="22">
        <v>0</v>
      </c>
      <c r="F35" s="17">
        <v>813</v>
      </c>
      <c r="G35" s="17">
        <v>0.54</v>
      </c>
      <c r="H35" s="17">
        <v>10</v>
      </c>
      <c r="I35" s="88">
        <f>(E35*F35)*G35*H35</f>
        <v>0</v>
      </c>
      <c r="J35" s="17" t="e">
        <f>+(E35)*(G35*H35)/(B36/F35)</f>
        <v>#DIV/0!</v>
      </c>
      <c r="K35" s="20"/>
    </row>
    <row r="36" spans="1:11">
      <c r="A36" s="19" t="s">
        <v>10</v>
      </c>
      <c r="B36" s="38">
        <f>SUM(B35:B35)</f>
        <v>0</v>
      </c>
      <c r="C36" s="38"/>
      <c r="D36" s="25"/>
      <c r="E36" s="26"/>
      <c r="F36" s="27"/>
      <c r="G36" s="27"/>
      <c r="H36" s="27"/>
      <c r="I36" s="27">
        <f>SUM(I35:I35)</f>
        <v>0</v>
      </c>
      <c r="J36" s="27"/>
      <c r="K36" s="19"/>
    </row>
    <row r="37" spans="1:11" ht="15" thickBot="1">
      <c r="A37" s="91"/>
      <c r="B37" s="92"/>
      <c r="C37" s="92"/>
      <c r="D37" s="91"/>
      <c r="E37" s="93"/>
      <c r="F37" s="94"/>
      <c r="G37" s="94"/>
      <c r="H37" s="94"/>
      <c r="I37" s="94"/>
      <c r="J37" s="94"/>
      <c r="K37" s="91"/>
    </row>
    <row r="38" spans="1:11" ht="21.75" customHeight="1" thickBot="1">
      <c r="A38" s="87" t="s">
        <v>48</v>
      </c>
      <c r="B38" s="81"/>
      <c r="C38" s="81"/>
      <c r="D38" s="81"/>
      <c r="E38" s="81"/>
      <c r="F38" s="81"/>
      <c r="G38" s="81"/>
      <c r="H38" s="81"/>
      <c r="I38" s="81"/>
      <c r="J38" s="81"/>
      <c r="K38" s="82"/>
    </row>
    <row r="39" spans="1:11">
      <c r="A39" s="32" t="s">
        <v>31</v>
      </c>
      <c r="B39" s="33" t="s">
        <v>0</v>
      </c>
      <c r="C39" s="33"/>
      <c r="D39" s="34" t="s">
        <v>1</v>
      </c>
      <c r="E39" s="34" t="s">
        <v>4</v>
      </c>
      <c r="F39" s="35" t="s">
        <v>3</v>
      </c>
      <c r="G39" s="35" t="s">
        <v>5</v>
      </c>
      <c r="H39" s="35" t="s">
        <v>6</v>
      </c>
      <c r="I39" s="35" t="s">
        <v>22</v>
      </c>
      <c r="J39" s="35"/>
      <c r="K39" s="34"/>
    </row>
    <row r="40" spans="1:11">
      <c r="A40" s="29" t="s">
        <v>162</v>
      </c>
      <c r="B40" s="15">
        <f>+C40*E40</f>
        <v>0</v>
      </c>
      <c r="C40" s="15">
        <v>639000</v>
      </c>
      <c r="D40" s="20" t="s">
        <v>42</v>
      </c>
      <c r="E40" s="22">
        <v>0</v>
      </c>
      <c r="F40" s="17">
        <v>813</v>
      </c>
      <c r="G40" s="17">
        <v>1.36</v>
      </c>
      <c r="H40" s="17">
        <v>10</v>
      </c>
      <c r="I40" s="88">
        <f>(E40*F40)*G40*H40</f>
        <v>0</v>
      </c>
      <c r="J40" s="17" t="e">
        <f>+(E40)*(G40*H40)/(B41/F40)</f>
        <v>#DIV/0!</v>
      </c>
      <c r="K40" s="20"/>
    </row>
    <row r="41" spans="1:11">
      <c r="A41" s="19" t="s">
        <v>10</v>
      </c>
      <c r="B41" s="38">
        <f>SUM(B40:B40)</f>
        <v>0</v>
      </c>
      <c r="C41" s="38"/>
      <c r="D41" s="25"/>
      <c r="E41" s="26"/>
      <c r="F41" s="27"/>
      <c r="G41" s="27"/>
      <c r="H41" s="27"/>
      <c r="I41" s="27">
        <f>SUM(I40:I40)</f>
        <v>0</v>
      </c>
      <c r="J41" s="27"/>
      <c r="K41" s="19"/>
    </row>
    <row r="42" spans="1:11" ht="15" thickBot="1">
      <c r="A42" s="91"/>
      <c r="B42" s="92"/>
      <c r="C42" s="92"/>
      <c r="D42" s="91"/>
      <c r="E42" s="93"/>
      <c r="F42" s="94"/>
      <c r="G42" s="94"/>
      <c r="H42" s="94"/>
      <c r="I42" s="94"/>
      <c r="J42" s="94"/>
      <c r="K42" s="91"/>
    </row>
    <row r="43" spans="1:11" ht="21.75" customHeight="1" thickBot="1">
      <c r="A43" s="87" t="s">
        <v>43</v>
      </c>
      <c r="B43" s="81"/>
      <c r="C43" s="81"/>
      <c r="D43" s="81"/>
      <c r="E43" s="81"/>
      <c r="F43" s="81"/>
      <c r="G43" s="81"/>
      <c r="H43" s="81"/>
      <c r="I43" s="81"/>
      <c r="J43" s="81"/>
      <c r="K43" s="82"/>
    </row>
    <row r="44" spans="1:11">
      <c r="A44" s="32" t="s">
        <v>31</v>
      </c>
      <c r="B44" s="33" t="s">
        <v>0</v>
      </c>
      <c r="C44" s="33"/>
      <c r="D44" s="34" t="s">
        <v>1</v>
      </c>
      <c r="E44" s="34" t="s">
        <v>4</v>
      </c>
      <c r="F44" s="35" t="s">
        <v>3</v>
      </c>
      <c r="G44" s="35" t="s">
        <v>5</v>
      </c>
      <c r="H44" s="35" t="s">
        <v>6</v>
      </c>
      <c r="I44" s="35" t="s">
        <v>22</v>
      </c>
      <c r="J44" s="35"/>
      <c r="K44" s="34"/>
    </row>
    <row r="45" spans="1:11">
      <c r="A45" s="29" t="s">
        <v>162</v>
      </c>
      <c r="B45" s="15">
        <f>+C45*E45</f>
        <v>0</v>
      </c>
      <c r="C45" s="15">
        <v>639000</v>
      </c>
      <c r="D45" s="20" t="s">
        <v>42</v>
      </c>
      <c r="E45" s="22">
        <v>0</v>
      </c>
      <c r="F45" s="17">
        <v>707</v>
      </c>
      <c r="G45" s="17">
        <v>0.95</v>
      </c>
      <c r="H45" s="17">
        <v>10</v>
      </c>
      <c r="I45" s="88">
        <f>(E45*F45)*G45*H45</f>
        <v>0</v>
      </c>
      <c r="J45" s="17" t="e">
        <f>+(E45)*(G45*H45)/(B46/F45)</f>
        <v>#DIV/0!</v>
      </c>
      <c r="K45" s="20"/>
    </row>
    <row r="46" spans="1:11">
      <c r="A46" s="19" t="s">
        <v>10</v>
      </c>
      <c r="B46" s="38">
        <f>SUM(B45:B45)</f>
        <v>0</v>
      </c>
      <c r="C46" s="38"/>
      <c r="D46" s="25"/>
      <c r="E46" s="26"/>
      <c r="F46" s="27"/>
      <c r="G46" s="27"/>
      <c r="H46" s="27"/>
      <c r="I46" s="27">
        <f>SUM(I45:I45)</f>
        <v>0</v>
      </c>
      <c r="J46" s="27"/>
      <c r="K46" s="19"/>
    </row>
    <row r="47" spans="1:11" ht="15" thickBot="1">
      <c r="A47" s="91"/>
      <c r="B47" s="92"/>
      <c r="C47" s="92"/>
      <c r="D47" s="91"/>
      <c r="E47" s="93"/>
      <c r="F47" s="94"/>
      <c r="G47" s="94"/>
      <c r="H47" s="94"/>
      <c r="I47" s="94"/>
      <c r="J47" s="94"/>
      <c r="K47" s="91"/>
    </row>
    <row r="48" spans="1:11" ht="21.75" customHeight="1" thickBot="1">
      <c r="A48" s="87" t="s">
        <v>44</v>
      </c>
      <c r="B48" s="81"/>
      <c r="C48" s="81"/>
      <c r="D48" s="81"/>
      <c r="E48" s="81"/>
      <c r="F48" s="81"/>
      <c r="G48" s="81"/>
      <c r="H48" s="81"/>
      <c r="I48" s="81"/>
      <c r="J48" s="81"/>
      <c r="K48" s="82"/>
    </row>
    <row r="49" spans="1:11">
      <c r="A49" s="32" t="s">
        <v>31</v>
      </c>
      <c r="B49" s="33" t="s">
        <v>0</v>
      </c>
      <c r="C49" s="33"/>
      <c r="D49" s="34" t="s">
        <v>1</v>
      </c>
      <c r="E49" s="34" t="s">
        <v>4</v>
      </c>
      <c r="F49" s="35" t="s">
        <v>3</v>
      </c>
      <c r="G49" s="35" t="s">
        <v>5</v>
      </c>
      <c r="H49" s="35" t="s">
        <v>6</v>
      </c>
      <c r="I49" s="35" t="s">
        <v>22</v>
      </c>
      <c r="J49" s="35"/>
      <c r="K49" s="34"/>
    </row>
    <row r="50" spans="1:11">
      <c r="A50" s="29" t="s">
        <v>163</v>
      </c>
      <c r="B50" s="15">
        <f>+C50*E50</f>
        <v>0</v>
      </c>
      <c r="C50" s="15">
        <v>639000</v>
      </c>
      <c r="D50" s="20" t="s">
        <v>42</v>
      </c>
      <c r="E50" s="22">
        <v>0</v>
      </c>
      <c r="F50" s="17">
        <v>707</v>
      </c>
      <c r="G50" s="17">
        <v>0.54</v>
      </c>
      <c r="H50" s="17">
        <v>10</v>
      </c>
      <c r="I50" s="88">
        <f>(E50*F50)*G50*H50</f>
        <v>0</v>
      </c>
      <c r="J50" s="17" t="e">
        <f>+(E50)*(G50*H50)/(B51/F50)</f>
        <v>#DIV/0!</v>
      </c>
      <c r="K50" s="20"/>
    </row>
    <row r="51" spans="1:11">
      <c r="A51" s="19" t="s">
        <v>10</v>
      </c>
      <c r="B51" s="38">
        <f>SUM(B50:B50)</f>
        <v>0</v>
      </c>
      <c r="C51" s="38"/>
      <c r="D51" s="25"/>
      <c r="E51" s="26"/>
      <c r="F51" s="27"/>
      <c r="G51" s="27"/>
      <c r="H51" s="27"/>
      <c r="I51" s="27">
        <f>SUM(I50:I50)</f>
        <v>0</v>
      </c>
      <c r="J51" s="27"/>
      <c r="K51" s="19"/>
    </row>
    <row r="52" spans="1:11" ht="15" thickBot="1">
      <c r="A52" s="91"/>
      <c r="B52" s="92"/>
      <c r="C52" s="92"/>
      <c r="D52" s="91"/>
      <c r="E52" s="93"/>
      <c r="F52" s="94"/>
      <c r="G52" s="94"/>
      <c r="H52" s="94"/>
      <c r="I52" s="94"/>
      <c r="J52" s="94"/>
      <c r="K52" s="91"/>
    </row>
    <row r="53" spans="1:11" ht="21.75" customHeight="1" thickBot="1">
      <c r="A53" s="87" t="s">
        <v>45</v>
      </c>
      <c r="B53" s="81"/>
      <c r="C53" s="81"/>
      <c r="D53" s="81"/>
      <c r="E53" s="81"/>
      <c r="F53" s="81"/>
      <c r="G53" s="81"/>
      <c r="H53" s="81"/>
      <c r="I53" s="81"/>
      <c r="J53" s="81"/>
      <c r="K53" s="82"/>
    </row>
    <row r="54" spans="1:11">
      <c r="A54" s="32" t="s">
        <v>31</v>
      </c>
      <c r="B54" s="33" t="s">
        <v>0</v>
      </c>
      <c r="C54" s="33"/>
      <c r="D54" s="34" t="s">
        <v>1</v>
      </c>
      <c r="E54" s="34" t="s">
        <v>4</v>
      </c>
      <c r="F54" s="35" t="s">
        <v>3</v>
      </c>
      <c r="G54" s="35" t="s">
        <v>5</v>
      </c>
      <c r="H54" s="35" t="s">
        <v>6</v>
      </c>
      <c r="I54" s="35" t="s">
        <v>22</v>
      </c>
      <c r="J54" s="35"/>
      <c r="K54" s="34"/>
    </row>
    <row r="55" spans="1:11">
      <c r="A55" s="95" t="s">
        <v>164</v>
      </c>
      <c r="B55" s="15">
        <f>+C55*E55</f>
        <v>0</v>
      </c>
      <c r="C55" s="15">
        <v>891000</v>
      </c>
      <c r="D55" s="20" t="s">
        <v>42</v>
      </c>
      <c r="E55" s="22">
        <v>0</v>
      </c>
      <c r="F55" s="17">
        <v>1940</v>
      </c>
      <c r="G55" s="17">
        <v>1.36</v>
      </c>
      <c r="H55" s="17">
        <v>10</v>
      </c>
      <c r="I55" s="88">
        <f>(E55*F55)*G55*H55</f>
        <v>0</v>
      </c>
      <c r="J55" s="17" t="e">
        <f>+(E55)*(G55*H55)/(B56/F55)</f>
        <v>#DIV/0!</v>
      </c>
      <c r="K55" s="20"/>
    </row>
    <row r="56" spans="1:11">
      <c r="A56" s="19" t="s">
        <v>10</v>
      </c>
      <c r="B56" s="38">
        <f>SUM(B55:B55)</f>
        <v>0</v>
      </c>
      <c r="C56" s="38"/>
      <c r="D56" s="25"/>
      <c r="E56" s="26"/>
      <c r="F56" s="27"/>
      <c r="G56" s="27"/>
      <c r="H56" s="27"/>
      <c r="I56" s="27">
        <f>SUM(I55:I55)</f>
        <v>0</v>
      </c>
      <c r="J56" s="27"/>
      <c r="K56" s="19"/>
    </row>
    <row r="57" spans="1:11" ht="15" thickBot="1">
      <c r="A57" s="91"/>
      <c r="B57" s="92"/>
      <c r="C57" s="92"/>
      <c r="D57" s="91"/>
      <c r="E57" s="93"/>
      <c r="F57" s="94"/>
      <c r="G57" s="94"/>
      <c r="H57" s="94"/>
      <c r="I57" s="94"/>
      <c r="J57" s="94"/>
      <c r="K57" s="91"/>
    </row>
    <row r="58" spans="1:11" ht="21.75" customHeight="1" thickBot="1">
      <c r="A58" s="87" t="s">
        <v>46</v>
      </c>
      <c r="B58" s="81"/>
      <c r="C58" s="81"/>
      <c r="D58" s="81"/>
      <c r="E58" s="81"/>
      <c r="F58" s="81"/>
      <c r="G58" s="81"/>
      <c r="H58" s="81"/>
      <c r="I58" s="81"/>
      <c r="J58" s="81"/>
      <c r="K58" s="82"/>
    </row>
    <row r="59" spans="1:11">
      <c r="A59" s="32" t="s">
        <v>31</v>
      </c>
      <c r="B59" s="33" t="s">
        <v>0</v>
      </c>
      <c r="C59" s="33"/>
      <c r="D59" s="34" t="s">
        <v>1</v>
      </c>
      <c r="E59" s="34" t="s">
        <v>4</v>
      </c>
      <c r="F59" s="35" t="s">
        <v>3</v>
      </c>
      <c r="G59" s="35" t="s">
        <v>5</v>
      </c>
      <c r="H59" s="35" t="s">
        <v>6</v>
      </c>
      <c r="I59" s="35" t="s">
        <v>22</v>
      </c>
      <c r="J59" s="35"/>
      <c r="K59" s="34"/>
    </row>
    <row r="60" spans="1:11">
      <c r="A60" s="29" t="s">
        <v>165</v>
      </c>
      <c r="B60" s="15">
        <f>+C60*E60</f>
        <v>0</v>
      </c>
      <c r="C60" s="15">
        <v>891000</v>
      </c>
      <c r="D60" s="20" t="s">
        <v>42</v>
      </c>
      <c r="E60" s="22">
        <v>0</v>
      </c>
      <c r="F60" s="17">
        <v>1940</v>
      </c>
      <c r="G60" s="17">
        <v>0.95</v>
      </c>
      <c r="H60" s="17">
        <v>10</v>
      </c>
      <c r="I60" s="88">
        <f>(E60*F60)*G60*H60</f>
        <v>0</v>
      </c>
      <c r="J60" s="17" t="e">
        <f>+(E60)*(G60*H60)/(B61/F60)</f>
        <v>#DIV/0!</v>
      </c>
      <c r="K60" s="20"/>
    </row>
    <row r="61" spans="1:11">
      <c r="A61" s="19" t="s">
        <v>10</v>
      </c>
      <c r="B61" s="38">
        <f>SUM(B60:B60)</f>
        <v>0</v>
      </c>
      <c r="C61" s="38"/>
      <c r="D61" s="25"/>
      <c r="E61" s="26"/>
      <c r="F61" s="27"/>
      <c r="G61" s="27"/>
      <c r="H61" s="27"/>
      <c r="I61" s="27">
        <f>SUM(I60:I60)</f>
        <v>0</v>
      </c>
      <c r="J61" s="27"/>
      <c r="K61" s="19"/>
    </row>
    <row r="62" spans="1:11" ht="15" thickBot="1">
      <c r="A62" s="91"/>
      <c r="B62" s="92"/>
      <c r="C62" s="92"/>
      <c r="D62" s="91"/>
      <c r="E62" s="93"/>
      <c r="F62" s="94"/>
      <c r="G62" s="94"/>
      <c r="H62" s="94"/>
      <c r="I62" s="94"/>
      <c r="J62" s="94"/>
      <c r="K62" s="91"/>
    </row>
    <row r="63" spans="1:11" ht="21.75" customHeight="1" thickBot="1">
      <c r="A63" s="87" t="s">
        <v>47</v>
      </c>
      <c r="B63" s="81"/>
      <c r="C63" s="81"/>
      <c r="D63" s="81"/>
      <c r="E63" s="81"/>
      <c r="F63" s="81"/>
      <c r="G63" s="81"/>
      <c r="H63" s="81"/>
      <c r="I63" s="81"/>
      <c r="J63" s="81"/>
      <c r="K63" s="82"/>
    </row>
    <row r="64" spans="1:11">
      <c r="A64" s="32" t="s">
        <v>31</v>
      </c>
      <c r="B64" s="33" t="s">
        <v>0</v>
      </c>
      <c r="C64" s="33"/>
      <c r="D64" s="34" t="s">
        <v>1</v>
      </c>
      <c r="E64" s="34" t="s">
        <v>4</v>
      </c>
      <c r="F64" s="35" t="s">
        <v>3</v>
      </c>
      <c r="G64" s="35" t="s">
        <v>5</v>
      </c>
      <c r="H64" s="35" t="s">
        <v>6</v>
      </c>
      <c r="I64" s="35" t="s">
        <v>22</v>
      </c>
      <c r="J64" s="35"/>
      <c r="K64" s="34"/>
    </row>
    <row r="65" spans="1:11">
      <c r="A65" s="29" t="s">
        <v>165</v>
      </c>
      <c r="B65" s="15">
        <f>+C65*E65</f>
        <v>0</v>
      </c>
      <c r="C65" s="15">
        <v>891000</v>
      </c>
      <c r="D65" s="20" t="s">
        <v>42</v>
      </c>
      <c r="E65" s="22">
        <v>0</v>
      </c>
      <c r="F65" s="17">
        <v>1940</v>
      </c>
      <c r="G65" s="17">
        <v>0.54</v>
      </c>
      <c r="H65" s="17">
        <v>10</v>
      </c>
      <c r="I65" s="88">
        <f>(E65*F65)*G65*H65</f>
        <v>0</v>
      </c>
      <c r="J65" s="17" t="e">
        <f>+(E65)*(G65*H65)/(B66/F65)</f>
        <v>#DIV/0!</v>
      </c>
      <c r="K65" s="20"/>
    </row>
    <row r="66" spans="1:11">
      <c r="A66" s="19" t="s">
        <v>10</v>
      </c>
      <c r="B66" s="38">
        <f>SUM(B65:B65)</f>
        <v>0</v>
      </c>
      <c r="C66" s="38"/>
      <c r="D66" s="25"/>
      <c r="E66" s="26"/>
      <c r="F66" s="27"/>
      <c r="G66" s="27"/>
      <c r="H66" s="27"/>
      <c r="I66" s="27">
        <f>SUM(I65:I65)</f>
        <v>0</v>
      </c>
      <c r="J66" s="27"/>
      <c r="K66" s="19"/>
    </row>
    <row r="67" spans="1:11" ht="15" thickBot="1">
      <c r="A67" s="91"/>
      <c r="B67" s="92"/>
      <c r="C67" s="92"/>
      <c r="D67" s="91"/>
      <c r="E67" s="93"/>
      <c r="F67" s="94"/>
      <c r="G67" s="94"/>
      <c r="H67" s="94"/>
      <c r="I67" s="94"/>
      <c r="J67" s="94"/>
      <c r="K67" s="91"/>
    </row>
    <row r="68" spans="1:11" ht="21.75" customHeight="1" thickBot="1">
      <c r="A68" s="87" t="s">
        <v>133</v>
      </c>
      <c r="B68" s="81"/>
      <c r="C68" s="81"/>
      <c r="D68" s="81"/>
      <c r="E68" s="81"/>
      <c r="F68" s="81"/>
      <c r="G68" s="81"/>
      <c r="H68" s="81"/>
      <c r="I68" s="81"/>
      <c r="J68" s="81"/>
      <c r="K68" s="82"/>
    </row>
    <row r="69" spans="1:11">
      <c r="A69" s="32" t="s">
        <v>31</v>
      </c>
      <c r="B69" s="33" t="s">
        <v>0</v>
      </c>
      <c r="C69" s="33"/>
      <c r="D69" s="34" t="s">
        <v>1</v>
      </c>
      <c r="E69" s="34" t="s">
        <v>4</v>
      </c>
      <c r="F69" s="35" t="s">
        <v>3</v>
      </c>
      <c r="G69" s="35" t="s">
        <v>5</v>
      </c>
      <c r="H69" s="35" t="s">
        <v>6</v>
      </c>
      <c r="I69" s="35" t="s">
        <v>22</v>
      </c>
      <c r="J69" s="35"/>
      <c r="K69" s="34"/>
    </row>
    <row r="70" spans="1:11">
      <c r="A70" s="29" t="s">
        <v>166</v>
      </c>
      <c r="B70" s="15">
        <f>+C70*E70</f>
        <v>0</v>
      </c>
      <c r="C70" s="15">
        <v>639000</v>
      </c>
      <c r="D70" s="20" t="s">
        <v>42</v>
      </c>
      <c r="E70" s="22">
        <v>0</v>
      </c>
      <c r="F70" s="17">
        <v>707</v>
      </c>
      <c r="G70" s="17">
        <v>1.21</v>
      </c>
      <c r="H70" s="17">
        <v>10</v>
      </c>
      <c r="I70" s="88">
        <f>(E70*F70)*G70*H70</f>
        <v>0</v>
      </c>
      <c r="J70" s="17" t="e">
        <f>+(E70)*(G70*H70)/(B71/F70)</f>
        <v>#DIV/0!</v>
      </c>
      <c r="K70" s="20"/>
    </row>
    <row r="71" spans="1:11">
      <c r="A71" s="19" t="s">
        <v>10</v>
      </c>
      <c r="B71" s="38">
        <f>SUM(B70:B70)</f>
        <v>0</v>
      </c>
      <c r="C71" s="38"/>
      <c r="D71" s="25"/>
      <c r="E71" s="26"/>
      <c r="F71" s="27"/>
      <c r="G71" s="27"/>
      <c r="H71" s="27"/>
      <c r="I71" s="27">
        <f>SUM(I70:I70)</f>
        <v>0</v>
      </c>
      <c r="J71" s="27"/>
      <c r="K71" s="19"/>
    </row>
    <row r="72" spans="1:11" ht="15" thickBot="1">
      <c r="A72" s="91"/>
      <c r="B72" s="92"/>
      <c r="C72" s="92"/>
      <c r="D72" s="91"/>
      <c r="E72" s="93"/>
      <c r="F72" s="94"/>
      <c r="G72" s="94"/>
      <c r="H72" s="94"/>
      <c r="I72" s="94"/>
      <c r="J72" s="94"/>
      <c r="K72" s="91"/>
    </row>
    <row r="73" spans="1:11" ht="21.75" customHeight="1" thickBot="1">
      <c r="A73" s="87" t="s">
        <v>134</v>
      </c>
      <c r="B73" s="81"/>
      <c r="C73" s="81"/>
      <c r="D73" s="81"/>
      <c r="E73" s="81"/>
      <c r="F73" s="81"/>
      <c r="G73" s="81"/>
      <c r="H73" s="81"/>
      <c r="I73" s="81"/>
      <c r="J73" s="81"/>
      <c r="K73" s="82"/>
    </row>
    <row r="74" spans="1:11">
      <c r="A74" s="32" t="s">
        <v>31</v>
      </c>
      <c r="B74" s="33" t="s">
        <v>0</v>
      </c>
      <c r="C74" s="33"/>
      <c r="D74" s="34" t="s">
        <v>1</v>
      </c>
      <c r="E74" s="34" t="s">
        <v>4</v>
      </c>
      <c r="F74" s="35" t="s">
        <v>3</v>
      </c>
      <c r="G74" s="35" t="s">
        <v>5</v>
      </c>
      <c r="H74" s="35" t="s">
        <v>6</v>
      </c>
      <c r="I74" s="35" t="s">
        <v>22</v>
      </c>
      <c r="J74" s="35"/>
      <c r="K74" s="34"/>
    </row>
    <row r="75" spans="1:11">
      <c r="A75" s="29" t="s">
        <v>49</v>
      </c>
      <c r="B75" s="15">
        <f>+C75*E75</f>
        <v>0</v>
      </c>
      <c r="C75" s="15">
        <v>691000</v>
      </c>
      <c r="D75" s="20" t="s">
        <v>42</v>
      </c>
      <c r="E75" s="22">
        <v>0</v>
      </c>
      <c r="F75" s="17">
        <v>903</v>
      </c>
      <c r="G75" s="17">
        <v>1.27</v>
      </c>
      <c r="H75" s="17">
        <v>10</v>
      </c>
      <c r="I75" s="88">
        <f>(E75*F75)*G75*H75</f>
        <v>0</v>
      </c>
      <c r="J75" s="17" t="e">
        <f>+(E75)*(G75*H75)/(B76/F75)</f>
        <v>#DIV/0!</v>
      </c>
      <c r="K75" s="20"/>
    </row>
    <row r="76" spans="1:11">
      <c r="A76" s="19" t="s">
        <v>10</v>
      </c>
      <c r="B76" s="38">
        <f>SUM(B75:B75)</f>
        <v>0</v>
      </c>
      <c r="C76" s="38"/>
      <c r="D76" s="25"/>
      <c r="E76" s="26"/>
      <c r="F76" s="27"/>
      <c r="G76" s="27"/>
      <c r="H76" s="27"/>
      <c r="I76" s="27">
        <f>SUM(I75:I75)</f>
        <v>0</v>
      </c>
      <c r="J76" s="27"/>
      <c r="K76" s="19"/>
    </row>
    <row r="77" spans="1:11" ht="15" thickBot="1">
      <c r="A77" s="91"/>
      <c r="B77" s="92"/>
      <c r="C77" s="92"/>
      <c r="D77" s="91"/>
      <c r="E77" s="93"/>
      <c r="F77" s="94"/>
      <c r="G77" s="94"/>
      <c r="H77" s="94"/>
      <c r="I77" s="94"/>
      <c r="J77" s="94"/>
      <c r="K77" s="91"/>
    </row>
    <row r="78" spans="1:11" ht="21.75" customHeight="1" thickBot="1">
      <c r="A78" s="87" t="s">
        <v>167</v>
      </c>
      <c r="B78" s="81"/>
      <c r="C78" s="81"/>
      <c r="D78" s="81"/>
      <c r="E78" s="81"/>
      <c r="F78" s="81"/>
      <c r="G78" s="81"/>
      <c r="H78" s="81"/>
      <c r="I78" s="81"/>
      <c r="J78" s="81"/>
      <c r="K78" s="82"/>
    </row>
    <row r="79" spans="1:11">
      <c r="A79" s="32" t="s">
        <v>31</v>
      </c>
      <c r="B79" s="33" t="s">
        <v>0</v>
      </c>
      <c r="C79" s="33"/>
      <c r="D79" s="34" t="s">
        <v>1</v>
      </c>
      <c r="E79" s="34" t="s">
        <v>4</v>
      </c>
      <c r="F79" s="35" t="s">
        <v>3</v>
      </c>
      <c r="G79" s="35" t="s">
        <v>5</v>
      </c>
      <c r="H79" s="35" t="s">
        <v>6</v>
      </c>
      <c r="I79" s="35" t="s">
        <v>22</v>
      </c>
      <c r="J79" s="35"/>
      <c r="K79" s="34"/>
    </row>
    <row r="80" spans="1:11">
      <c r="A80" s="29" t="s">
        <v>168</v>
      </c>
      <c r="B80" s="15">
        <f>+C80*E80</f>
        <v>0</v>
      </c>
      <c r="C80" s="15">
        <v>2817000</v>
      </c>
      <c r="D80" s="20" t="s">
        <v>2</v>
      </c>
      <c r="E80" s="22">
        <v>0</v>
      </c>
      <c r="F80" s="17">
        <v>1940</v>
      </c>
      <c r="G80" s="17">
        <v>1.46</v>
      </c>
      <c r="H80" s="17">
        <v>15</v>
      </c>
      <c r="I80" s="88">
        <f>(E80*F80)*G80*H80</f>
        <v>0</v>
      </c>
      <c r="J80" s="17" t="e">
        <f>+(E80)*(G80*H80)/(B82/F80)</f>
        <v>#DIV/0!</v>
      </c>
      <c r="K80" s="20"/>
    </row>
    <row r="81" spans="1:11">
      <c r="A81" s="29" t="s">
        <v>169</v>
      </c>
      <c r="B81" s="15">
        <f>+C81*E81</f>
        <v>0</v>
      </c>
      <c r="C81" s="15">
        <v>510000</v>
      </c>
      <c r="D81" s="20" t="s">
        <v>2</v>
      </c>
      <c r="E81" s="22">
        <v>0</v>
      </c>
      <c r="F81" s="17"/>
      <c r="G81" s="17"/>
      <c r="H81" s="17"/>
      <c r="I81" s="88"/>
      <c r="J81" s="17"/>
      <c r="K81" s="20"/>
    </row>
    <row r="82" spans="1:11">
      <c r="A82" s="19" t="s">
        <v>10</v>
      </c>
      <c r="B82" s="38">
        <f>SUM(B80:B81)</f>
        <v>0</v>
      </c>
      <c r="C82" s="38"/>
      <c r="D82" s="25"/>
      <c r="E82" s="26"/>
      <c r="F82" s="27"/>
      <c r="G82" s="27"/>
      <c r="H82" s="27"/>
      <c r="I82" s="27">
        <f>SUM(I80:I81)</f>
        <v>0</v>
      </c>
      <c r="J82" s="27"/>
      <c r="K82" s="19"/>
    </row>
    <row r="83" spans="1:11" ht="15" thickBot="1">
      <c r="A83" s="91"/>
      <c r="B83" s="92"/>
      <c r="C83" s="92"/>
      <c r="D83" s="91"/>
      <c r="E83" s="93"/>
      <c r="F83" s="94"/>
      <c r="G83" s="94"/>
      <c r="H83" s="94"/>
      <c r="I83" s="94"/>
      <c r="J83" s="94"/>
      <c r="K83" s="91"/>
    </row>
    <row r="84" spans="1:11" ht="21.75" customHeight="1" thickBot="1">
      <c r="A84" s="87" t="s">
        <v>308</v>
      </c>
      <c r="B84" s="81"/>
      <c r="C84" s="81"/>
      <c r="D84" s="81"/>
      <c r="E84" s="81"/>
      <c r="F84" s="81"/>
      <c r="G84" s="81"/>
      <c r="H84" s="81"/>
      <c r="I84" s="81"/>
      <c r="J84" s="81"/>
      <c r="K84" s="82"/>
    </row>
    <row r="85" spans="1:11">
      <c r="A85" s="32" t="s">
        <v>31</v>
      </c>
      <c r="B85" s="33" t="s">
        <v>0</v>
      </c>
      <c r="C85" s="33"/>
      <c r="D85" s="34" t="s">
        <v>1</v>
      </c>
      <c r="E85" s="34" t="s">
        <v>4</v>
      </c>
      <c r="F85" s="35" t="s">
        <v>3</v>
      </c>
      <c r="G85" s="35" t="s">
        <v>5</v>
      </c>
      <c r="H85" s="35" t="s">
        <v>6</v>
      </c>
      <c r="I85" s="35" t="s">
        <v>22</v>
      </c>
      <c r="J85" s="35"/>
      <c r="K85" s="34"/>
    </row>
    <row r="86" spans="1:11">
      <c r="A86" s="29" t="s">
        <v>168</v>
      </c>
      <c r="B86" s="15">
        <f>+C86*E86</f>
        <v>0</v>
      </c>
      <c r="C86" s="15">
        <v>2817000</v>
      </c>
      <c r="D86" s="20" t="s">
        <v>2</v>
      </c>
      <c r="E86" s="22">
        <v>0</v>
      </c>
      <c r="F86" s="17">
        <v>1940</v>
      </c>
      <c r="G86" s="17">
        <v>0.75</v>
      </c>
      <c r="H86" s="17">
        <v>15</v>
      </c>
      <c r="I86" s="88">
        <f>(E86*F86)*G86*H86</f>
        <v>0</v>
      </c>
      <c r="J86" s="17" t="e">
        <f>+(E86)*(G86*H86)/(B88/F86)</f>
        <v>#DIV/0!</v>
      </c>
      <c r="K86" s="20"/>
    </row>
    <row r="87" spans="1:11">
      <c r="A87" s="29" t="s">
        <v>169</v>
      </c>
      <c r="B87" s="15">
        <f>+C87*E87</f>
        <v>0</v>
      </c>
      <c r="C87" s="15">
        <v>510000</v>
      </c>
      <c r="D87" s="20" t="s">
        <v>2</v>
      </c>
      <c r="E87" s="22">
        <v>0</v>
      </c>
      <c r="F87" s="17"/>
      <c r="G87" s="17"/>
      <c r="H87" s="17"/>
      <c r="I87" s="88"/>
      <c r="J87" s="17"/>
      <c r="K87" s="20"/>
    </row>
    <row r="88" spans="1:11">
      <c r="A88" s="19" t="s">
        <v>10</v>
      </c>
      <c r="B88" s="38">
        <f>SUM(B86:B87)</f>
        <v>0</v>
      </c>
      <c r="C88" s="38"/>
      <c r="D88" s="25"/>
      <c r="E88" s="26"/>
      <c r="F88" s="27"/>
      <c r="G88" s="27"/>
      <c r="H88" s="27"/>
      <c r="I88" s="27">
        <f>SUM(I86:I87)</f>
        <v>0</v>
      </c>
      <c r="J88" s="27"/>
      <c r="K88" s="19"/>
    </row>
    <row r="89" spans="1:11" ht="15" thickBot="1">
      <c r="A89" s="91"/>
      <c r="B89" s="92"/>
      <c r="C89" s="92"/>
      <c r="D89" s="91"/>
      <c r="E89" s="93"/>
      <c r="F89" s="94"/>
      <c r="G89" s="94"/>
      <c r="H89" s="94"/>
      <c r="I89" s="94"/>
      <c r="J89" s="94"/>
      <c r="K89" s="91"/>
    </row>
    <row r="90" spans="1:11" ht="21.75" customHeight="1" thickBot="1">
      <c r="A90" s="87" t="s">
        <v>309</v>
      </c>
      <c r="B90" s="81"/>
      <c r="C90" s="81"/>
      <c r="D90" s="81"/>
      <c r="E90" s="81"/>
      <c r="F90" s="81"/>
      <c r="G90" s="81"/>
      <c r="H90" s="81"/>
      <c r="I90" s="81"/>
      <c r="J90" s="81"/>
      <c r="K90" s="82"/>
    </row>
    <row r="91" spans="1:11">
      <c r="A91" s="32" t="s">
        <v>31</v>
      </c>
      <c r="B91" s="33" t="s">
        <v>0</v>
      </c>
      <c r="C91" s="33"/>
      <c r="D91" s="34" t="s">
        <v>1</v>
      </c>
      <c r="E91" s="34" t="s">
        <v>4</v>
      </c>
      <c r="F91" s="35" t="s">
        <v>3</v>
      </c>
      <c r="G91" s="35" t="s">
        <v>5</v>
      </c>
      <c r="H91" s="35" t="s">
        <v>6</v>
      </c>
      <c r="I91" s="35" t="s">
        <v>22</v>
      </c>
      <c r="J91" s="35"/>
      <c r="K91" s="34"/>
    </row>
    <row r="92" spans="1:11">
      <c r="A92" s="29" t="s">
        <v>311</v>
      </c>
      <c r="B92" s="15">
        <f>+C92*E92</f>
        <v>0</v>
      </c>
      <c r="C92" s="15">
        <v>704000</v>
      </c>
      <c r="D92" s="20" t="s">
        <v>42</v>
      </c>
      <c r="E92" s="22">
        <v>0</v>
      </c>
      <c r="F92" s="17">
        <v>813</v>
      </c>
      <c r="G92" s="17">
        <v>1.36</v>
      </c>
      <c r="H92" s="17">
        <v>10</v>
      </c>
      <c r="I92" s="88">
        <f>IF(AND(E92&gt;0,E93&gt;0),(E92*F92)*G92*H92,0)</f>
        <v>0</v>
      </c>
      <c r="J92" s="17" t="e">
        <f>+(E92)*(G92*H92)/(B94/F92)</f>
        <v>#DIV/0!</v>
      </c>
      <c r="K92" s="20"/>
    </row>
    <row r="93" spans="1:11">
      <c r="A93" s="29" t="s">
        <v>312</v>
      </c>
      <c r="B93" s="15">
        <f>+C93*E93</f>
        <v>0</v>
      </c>
      <c r="C93" s="15">
        <v>19</v>
      </c>
      <c r="D93" s="20" t="s">
        <v>310</v>
      </c>
      <c r="E93" s="22">
        <v>0</v>
      </c>
      <c r="F93" s="17"/>
      <c r="G93" s="17"/>
      <c r="H93" s="17"/>
      <c r="I93" s="88"/>
      <c r="J93" s="17"/>
      <c r="K93" s="20"/>
    </row>
    <row r="94" spans="1:11">
      <c r="A94" s="19" t="s">
        <v>10</v>
      </c>
      <c r="B94" s="38">
        <f>SUM(B92:B93)</f>
        <v>0</v>
      </c>
      <c r="C94" s="38"/>
      <c r="D94" s="25"/>
      <c r="E94" s="26"/>
      <c r="F94" s="27"/>
      <c r="G94" s="27"/>
      <c r="H94" s="27"/>
      <c r="I94" s="27">
        <f>SUM(I92:I92)</f>
        <v>0</v>
      </c>
      <c r="J94" s="27"/>
      <c r="K94" s="19"/>
    </row>
    <row r="95" spans="1:11" ht="15" thickBot="1">
      <c r="A95" s="91"/>
      <c r="B95" s="92"/>
      <c r="C95" s="92"/>
      <c r="D95" s="91"/>
      <c r="E95" s="93"/>
      <c r="F95" s="94"/>
      <c r="G95" s="94"/>
      <c r="H95" s="94"/>
      <c r="I95" s="94"/>
      <c r="J95" s="94"/>
      <c r="K95" s="91"/>
    </row>
    <row r="96" spans="1:11" ht="21.75" customHeight="1" thickBot="1">
      <c r="A96" s="87" t="s">
        <v>316</v>
      </c>
      <c r="B96" s="81"/>
      <c r="C96" s="81"/>
      <c r="D96" s="81"/>
      <c r="E96" s="81"/>
      <c r="F96" s="81"/>
      <c r="G96" s="81"/>
      <c r="H96" s="81"/>
      <c r="I96" s="81"/>
      <c r="J96" s="81"/>
      <c r="K96" s="82"/>
    </row>
    <row r="97" spans="1:11">
      <c r="A97" s="32" t="s">
        <v>31</v>
      </c>
      <c r="B97" s="33" t="s">
        <v>0</v>
      </c>
      <c r="C97" s="33"/>
      <c r="D97" s="34" t="s">
        <v>1</v>
      </c>
      <c r="E97" s="34" t="s">
        <v>4</v>
      </c>
      <c r="F97" s="35" t="s">
        <v>3</v>
      </c>
      <c r="G97" s="35" t="s">
        <v>5</v>
      </c>
      <c r="H97" s="35" t="s">
        <v>6</v>
      </c>
      <c r="I97" s="35" t="s">
        <v>22</v>
      </c>
      <c r="J97" s="35"/>
      <c r="K97" s="34"/>
    </row>
    <row r="98" spans="1:11">
      <c r="A98" s="29" t="s">
        <v>311</v>
      </c>
      <c r="B98" s="15">
        <f>+C98*E98</f>
        <v>0</v>
      </c>
      <c r="C98" s="15">
        <v>704000</v>
      </c>
      <c r="D98" s="20" t="s">
        <v>42</v>
      </c>
      <c r="E98" s="22">
        <v>0</v>
      </c>
      <c r="F98" s="17">
        <v>813</v>
      </c>
      <c r="G98" s="17">
        <v>0.95</v>
      </c>
      <c r="H98" s="17">
        <v>10</v>
      </c>
      <c r="I98" s="88">
        <f>IF(AND(E98&gt;0,E99&gt;0),(E98*F98)*G98*H98,0)</f>
        <v>0</v>
      </c>
      <c r="J98" s="17" t="e">
        <f>+(E98)*(G98*H98)/(B100/F98)</f>
        <v>#DIV/0!</v>
      </c>
      <c r="K98" s="20"/>
    </row>
    <row r="99" spans="1:11">
      <c r="A99" s="29" t="s">
        <v>312</v>
      </c>
      <c r="B99" s="15">
        <f>+C99*E99</f>
        <v>0</v>
      </c>
      <c r="C99" s="15">
        <v>19</v>
      </c>
      <c r="D99" s="20" t="s">
        <v>310</v>
      </c>
      <c r="E99" s="22">
        <v>0</v>
      </c>
      <c r="F99" s="17"/>
      <c r="G99" s="17"/>
      <c r="H99" s="17"/>
      <c r="I99" s="88"/>
      <c r="J99" s="17"/>
      <c r="K99" s="20"/>
    </row>
    <row r="100" spans="1:11">
      <c r="A100" s="19" t="s">
        <v>10</v>
      </c>
      <c r="B100" s="38">
        <f>SUM(B98:B99)</f>
        <v>0</v>
      </c>
      <c r="C100" s="38"/>
      <c r="D100" s="25"/>
      <c r="E100" s="26"/>
      <c r="F100" s="27"/>
      <c r="G100" s="27"/>
      <c r="H100" s="27"/>
      <c r="I100" s="27">
        <f>SUM(I98:I98)</f>
        <v>0</v>
      </c>
      <c r="J100" s="27"/>
      <c r="K100" s="19"/>
    </row>
    <row r="101" spans="1:11" ht="15" thickBot="1">
      <c r="A101" s="91"/>
      <c r="B101" s="92"/>
      <c r="C101" s="92"/>
      <c r="D101" s="91"/>
      <c r="E101" s="93"/>
      <c r="F101" s="94"/>
      <c r="G101" s="94"/>
      <c r="H101" s="94"/>
      <c r="I101" s="94"/>
      <c r="J101" s="94"/>
      <c r="K101" s="91"/>
    </row>
    <row r="102" spans="1:11" ht="21.75" customHeight="1" thickBot="1">
      <c r="A102" s="87" t="s">
        <v>317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2"/>
    </row>
    <row r="103" spans="1:11">
      <c r="A103" s="32" t="s">
        <v>31</v>
      </c>
      <c r="B103" s="33" t="s">
        <v>0</v>
      </c>
      <c r="C103" s="33"/>
      <c r="D103" s="34" t="s">
        <v>1</v>
      </c>
      <c r="E103" s="34" t="s">
        <v>4</v>
      </c>
      <c r="F103" s="35" t="s">
        <v>3</v>
      </c>
      <c r="G103" s="35" t="s">
        <v>5</v>
      </c>
      <c r="H103" s="35" t="s">
        <v>6</v>
      </c>
      <c r="I103" s="35" t="s">
        <v>22</v>
      </c>
      <c r="J103" s="35"/>
      <c r="K103" s="34"/>
    </row>
    <row r="104" spans="1:11">
      <c r="A104" s="29" t="s">
        <v>311</v>
      </c>
      <c r="B104" s="15">
        <f>+C104*E104</f>
        <v>0</v>
      </c>
      <c r="C104" s="15">
        <v>704000</v>
      </c>
      <c r="D104" s="20" t="s">
        <v>42</v>
      </c>
      <c r="E104" s="22">
        <v>0</v>
      </c>
      <c r="F104" s="17">
        <v>813</v>
      </c>
      <c r="G104" s="17">
        <v>0.54</v>
      </c>
      <c r="H104" s="17">
        <v>10</v>
      </c>
      <c r="I104" s="88">
        <f>IF(AND(E104&gt;0,E105&gt;0),(E104*F104)*G104*H104,0)</f>
        <v>0</v>
      </c>
      <c r="J104" s="17" t="e">
        <f>+(E104)*(G104*H104)/(B106/F104)</f>
        <v>#DIV/0!</v>
      </c>
      <c r="K104" s="20"/>
    </row>
    <row r="105" spans="1:11">
      <c r="A105" s="29" t="s">
        <v>312</v>
      </c>
      <c r="B105" s="15">
        <f>+C105*E105</f>
        <v>0</v>
      </c>
      <c r="C105" s="15">
        <v>19</v>
      </c>
      <c r="D105" s="20" t="s">
        <v>310</v>
      </c>
      <c r="E105" s="22">
        <v>0</v>
      </c>
      <c r="F105" s="17"/>
      <c r="G105" s="17"/>
      <c r="H105" s="17"/>
      <c r="I105" s="88"/>
      <c r="J105" s="17"/>
      <c r="K105" s="20"/>
    </row>
    <row r="106" spans="1:11">
      <c r="A106" s="19" t="s">
        <v>10</v>
      </c>
      <c r="B106" s="38">
        <f>SUM(B104:B105)</f>
        <v>0</v>
      </c>
      <c r="C106" s="38"/>
      <c r="D106" s="25"/>
      <c r="E106" s="26"/>
      <c r="F106" s="27"/>
      <c r="G106" s="27"/>
      <c r="H106" s="27"/>
      <c r="I106" s="27">
        <f>SUM(I104:I104)</f>
        <v>0</v>
      </c>
      <c r="J106" s="27"/>
      <c r="K106" s="19"/>
    </row>
    <row r="107" spans="1:11">
      <c r="A107" s="91"/>
      <c r="B107" s="92"/>
      <c r="C107" s="92"/>
      <c r="D107" s="91"/>
      <c r="E107" s="93"/>
      <c r="F107" s="94"/>
      <c r="G107" s="94"/>
      <c r="H107" s="94"/>
      <c r="I107" s="94"/>
      <c r="J107" s="94"/>
      <c r="K107" s="91"/>
    </row>
    <row r="108" spans="1:11">
      <c r="A108" s="77" t="s">
        <v>23</v>
      </c>
      <c r="B108" s="70">
        <f>SUM(I6,I11,I16,I21,I26,I31,I36,I41,I46,I51,I56,I61,I66,I71,I76,I82,I88,I94,I100,I106)</f>
        <v>0</v>
      </c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" thickBot="1">
      <c r="A109" s="77" t="s">
        <v>11</v>
      </c>
      <c r="B109" s="70">
        <f>SUM(B6,B11,B16,B21,B26,B31,B36,B41,B46,B51,B56,B61,B66,B71,B76,B82,B88,B94,B100,B106)</f>
        <v>0</v>
      </c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" thickBot="1">
      <c r="A110" s="79" t="s">
        <v>270</v>
      </c>
      <c r="B110" s="71">
        <f>IFERROR(B108/B109,0)*1000</f>
        <v>0</v>
      </c>
      <c r="C110" s="2"/>
      <c r="D110" s="2"/>
      <c r="E110" s="2"/>
      <c r="F110" s="2"/>
      <c r="G110" s="2"/>
      <c r="H110" s="2"/>
      <c r="I110" s="2"/>
      <c r="J110" s="2"/>
      <c r="K110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00B0F0"/>
    <pageSetUpPr fitToPage="1"/>
  </sheetPr>
  <dimension ref="A1:L94"/>
  <sheetViews>
    <sheetView showGridLines="0" zoomScaleNormal="100" workbookViewId="0"/>
  </sheetViews>
  <sheetFormatPr defaultColWidth="9.1796875" defaultRowHeight="14.5" outlineLevelCol="1"/>
  <cols>
    <col min="1" max="1" width="94.54296875" style="3" customWidth="1"/>
    <col min="2" max="2" width="12.54296875" style="11" bestFit="1" customWidth="1"/>
    <col min="3" max="3" width="14" style="11" bestFit="1" customWidth="1"/>
    <col min="4" max="4" width="23.81640625" style="3" bestFit="1" customWidth="1"/>
    <col min="5" max="5" width="12.54296875" style="3" customWidth="1"/>
    <col min="6" max="6" width="9.26953125" style="12" hidden="1" customWidth="1" outlineLevel="1"/>
    <col min="7" max="7" width="13" style="12" hidden="1" customWidth="1" outlineLevel="1"/>
    <col min="8" max="8" width="7.54296875" style="12" hidden="1" customWidth="1" outlineLevel="1"/>
    <col min="9" max="10" width="17.7265625" style="55" hidden="1" customWidth="1" outlineLevel="1"/>
    <col min="11" max="11" width="21.1796875" style="52" hidden="1" customWidth="1" outlineLevel="1"/>
    <col min="12" max="12" width="17.81640625" style="3" bestFit="1" customWidth="1" collapsed="1"/>
    <col min="13" max="13" width="9.1796875" style="3"/>
    <col min="14" max="14" width="42" style="3" customWidth="1"/>
    <col min="15" max="15" width="19.54296875" style="3" bestFit="1" customWidth="1"/>
    <col min="16" max="16" width="16.453125" style="3" customWidth="1"/>
    <col min="17" max="17" width="18.26953125" style="3" customWidth="1"/>
    <col min="18" max="18" width="16.1796875" style="3" customWidth="1"/>
    <col min="19" max="16384" width="9.1796875" style="3"/>
  </cols>
  <sheetData>
    <row r="1" spans="1:12" s="51" customFormat="1" ht="28.5">
      <c r="A1" s="7" t="s">
        <v>113</v>
      </c>
      <c r="B1" s="8"/>
      <c r="C1" s="8"/>
      <c r="D1" s="9"/>
      <c r="E1" s="9"/>
      <c r="F1" s="10"/>
      <c r="G1" s="10"/>
      <c r="H1" s="10"/>
      <c r="I1" s="54"/>
      <c r="J1" s="54"/>
      <c r="K1" s="61"/>
      <c r="L1" s="9"/>
    </row>
    <row r="2" spans="1:12" ht="15" thickBot="1"/>
    <row r="3" spans="1:12" ht="21.5" thickBot="1">
      <c r="A3" s="43" t="s">
        <v>135</v>
      </c>
      <c r="B3" s="44"/>
      <c r="C3" s="44"/>
      <c r="D3" s="44"/>
      <c r="E3" s="44"/>
      <c r="F3" s="5"/>
      <c r="G3" s="5"/>
      <c r="H3" s="5"/>
      <c r="I3" s="56"/>
      <c r="J3" s="56"/>
      <c r="K3" s="62"/>
      <c r="L3" s="82"/>
    </row>
    <row r="4" spans="1:12">
      <c r="A4" s="146" t="s">
        <v>30</v>
      </c>
      <c r="B4" s="147" t="s">
        <v>20</v>
      </c>
      <c r="C4" s="147" t="s">
        <v>21</v>
      </c>
      <c r="D4" s="4" t="s">
        <v>1</v>
      </c>
      <c r="E4" s="4" t="s">
        <v>4</v>
      </c>
      <c r="F4" s="6" t="s">
        <v>3</v>
      </c>
      <c r="G4" s="6" t="s">
        <v>5</v>
      </c>
      <c r="H4" s="6" t="s">
        <v>6</v>
      </c>
      <c r="I4" s="148" t="s">
        <v>22</v>
      </c>
      <c r="J4" s="148"/>
      <c r="K4" s="148" t="s">
        <v>24</v>
      </c>
      <c r="L4" s="4" t="s">
        <v>27</v>
      </c>
    </row>
    <row r="5" spans="1:12">
      <c r="A5" s="14" t="s">
        <v>51</v>
      </c>
      <c r="B5" s="15">
        <f>SUM(C5*E5)</f>
        <v>0</v>
      </c>
      <c r="C5" s="15">
        <v>7900</v>
      </c>
      <c r="D5" s="14" t="s">
        <v>8</v>
      </c>
      <c r="E5" s="16">
        <v>0</v>
      </c>
      <c r="F5" s="17">
        <v>46</v>
      </c>
      <c r="G5" s="17">
        <v>0.2</v>
      </c>
      <c r="H5" s="17">
        <v>15</v>
      </c>
      <c r="I5" s="59">
        <f>(E5*F5)*G5*H5</f>
        <v>0</v>
      </c>
      <c r="J5" s="59"/>
      <c r="K5" s="63" t="e">
        <f>+(E5)*(G5*H5)/(B5/F5)</f>
        <v>#DIV/0!</v>
      </c>
      <c r="L5" s="14"/>
    </row>
    <row r="6" spans="1:12">
      <c r="A6" s="14" t="s">
        <v>56</v>
      </c>
      <c r="B6" s="15">
        <f t="shared" ref="B6:B8" si="0">SUM(C6*E6)</f>
        <v>0</v>
      </c>
      <c r="C6" s="15">
        <v>8700</v>
      </c>
      <c r="D6" s="14" t="s">
        <v>52</v>
      </c>
      <c r="E6" s="16">
        <v>0</v>
      </c>
      <c r="F6" s="17">
        <v>0</v>
      </c>
      <c r="G6" s="17">
        <v>0</v>
      </c>
      <c r="H6" s="17">
        <v>0</v>
      </c>
      <c r="I6" s="59">
        <f t="shared" ref="I6:I8" si="1">(E6*F6)*G6*H6</f>
        <v>0</v>
      </c>
      <c r="J6" s="59"/>
      <c r="K6" s="63" t="e">
        <f t="shared" ref="K6:K8" si="2">+(E6)*(G6*H6)/(B6/F6)</f>
        <v>#DIV/0!</v>
      </c>
      <c r="L6" s="19"/>
    </row>
    <row r="7" spans="1:12">
      <c r="A7" s="14" t="s">
        <v>57</v>
      </c>
      <c r="B7" s="15">
        <f t="shared" si="0"/>
        <v>0</v>
      </c>
      <c r="C7" s="15">
        <v>40000</v>
      </c>
      <c r="D7" s="14" t="s">
        <v>53</v>
      </c>
      <c r="E7" s="16">
        <v>0</v>
      </c>
      <c r="F7" s="17">
        <v>0</v>
      </c>
      <c r="G7" s="17">
        <v>0</v>
      </c>
      <c r="H7" s="17">
        <v>0</v>
      </c>
      <c r="I7" s="59">
        <f t="shared" si="1"/>
        <v>0</v>
      </c>
      <c r="J7" s="59"/>
      <c r="K7" s="63" t="e">
        <f t="shared" si="2"/>
        <v>#DIV/0!</v>
      </c>
      <c r="L7" s="72"/>
    </row>
    <row r="8" spans="1:12" ht="21">
      <c r="A8" s="14" t="s">
        <v>58</v>
      </c>
      <c r="B8" s="15">
        <f t="shared" si="0"/>
        <v>0</v>
      </c>
      <c r="C8" s="15">
        <v>100000</v>
      </c>
      <c r="D8" s="14" t="s">
        <v>53</v>
      </c>
      <c r="E8" s="16">
        <v>0</v>
      </c>
      <c r="F8" s="17">
        <v>0</v>
      </c>
      <c r="G8" s="17">
        <v>0</v>
      </c>
      <c r="H8" s="17">
        <v>0</v>
      </c>
      <c r="I8" s="59">
        <f t="shared" si="1"/>
        <v>0</v>
      </c>
      <c r="J8" s="59"/>
      <c r="K8" s="63" t="e">
        <f t="shared" si="2"/>
        <v>#DIV/0!</v>
      </c>
      <c r="L8" s="149"/>
    </row>
    <row r="9" spans="1:12">
      <c r="A9" s="132" t="s">
        <v>10</v>
      </c>
      <c r="B9" s="110">
        <f>SUM(B5:B8)</f>
        <v>0</v>
      </c>
      <c r="C9" s="110"/>
      <c r="D9" s="111"/>
      <c r="E9" s="112"/>
      <c r="F9" s="129"/>
      <c r="G9" s="129"/>
      <c r="H9" s="150"/>
      <c r="I9" s="151">
        <f>SUM(I5:I8)</f>
        <v>0</v>
      </c>
      <c r="J9" s="161"/>
      <c r="K9" s="130"/>
      <c r="L9" s="113"/>
    </row>
    <row r="10" spans="1:12" ht="15" thickBot="1">
      <c r="L10" s="135"/>
    </row>
    <row r="11" spans="1:12" ht="21.5" thickBot="1">
      <c r="A11" s="43" t="s">
        <v>136</v>
      </c>
      <c r="B11" s="44"/>
      <c r="C11" s="44"/>
      <c r="D11" s="44"/>
      <c r="E11" s="44"/>
      <c r="F11" s="5"/>
      <c r="G11" s="5"/>
      <c r="H11" s="5"/>
      <c r="I11" s="56"/>
      <c r="J11" s="56"/>
      <c r="K11" s="62"/>
      <c r="L11" s="141"/>
    </row>
    <row r="12" spans="1:12">
      <c r="A12" s="146" t="s">
        <v>30</v>
      </c>
      <c r="B12" s="147" t="s">
        <v>20</v>
      </c>
      <c r="C12" s="147" t="s">
        <v>21</v>
      </c>
      <c r="D12" s="4" t="s">
        <v>1</v>
      </c>
      <c r="E12" s="4" t="s">
        <v>4</v>
      </c>
      <c r="F12" s="6" t="s">
        <v>3</v>
      </c>
      <c r="G12" s="6" t="s">
        <v>5</v>
      </c>
      <c r="H12" s="6" t="s">
        <v>6</v>
      </c>
      <c r="I12" s="148" t="s">
        <v>22</v>
      </c>
      <c r="J12" s="148"/>
      <c r="K12" s="148" t="s">
        <v>24</v>
      </c>
      <c r="L12" s="4" t="s">
        <v>27</v>
      </c>
    </row>
    <row r="13" spans="1:12" ht="21">
      <c r="A13" s="14" t="s">
        <v>54</v>
      </c>
      <c r="B13" s="15">
        <f>SUM(C13*E13)</f>
        <v>0</v>
      </c>
      <c r="C13" s="15">
        <v>28500</v>
      </c>
      <c r="D13" s="14" t="s">
        <v>9</v>
      </c>
      <c r="E13" s="16">
        <v>0</v>
      </c>
      <c r="F13" s="17">
        <v>46</v>
      </c>
      <c r="G13" s="17">
        <v>0.2</v>
      </c>
      <c r="H13" s="17">
        <v>15</v>
      </c>
      <c r="I13" s="59">
        <f>(E13*F13)*G13*H13</f>
        <v>0</v>
      </c>
      <c r="J13" s="59"/>
      <c r="K13" s="63" t="e">
        <f>+(E13)*(G13*H13)/(B13/F13)</f>
        <v>#DIV/0!</v>
      </c>
      <c r="L13" s="149"/>
    </row>
    <row r="14" spans="1:12">
      <c r="A14" s="14" t="s">
        <v>56</v>
      </c>
      <c r="B14" s="15">
        <f t="shared" ref="B14:B16" si="3">SUM(C14*E14)</f>
        <v>0</v>
      </c>
      <c r="C14" s="15">
        <v>8700</v>
      </c>
      <c r="D14" s="14" t="s">
        <v>52</v>
      </c>
      <c r="E14" s="16">
        <v>0</v>
      </c>
      <c r="F14" s="17">
        <v>0</v>
      </c>
      <c r="G14" s="17">
        <v>0</v>
      </c>
      <c r="H14" s="17">
        <v>0</v>
      </c>
      <c r="I14" s="59">
        <f t="shared" ref="I14:I16" si="4">(E14*F14)*G14*H14</f>
        <v>0</v>
      </c>
      <c r="J14" s="59"/>
      <c r="K14" s="63" t="e">
        <f t="shared" ref="K14:K16" si="5">+(E14)*(G14*H14)/(B14/F14)</f>
        <v>#DIV/0!</v>
      </c>
      <c r="L14" s="113"/>
    </row>
    <row r="15" spans="1:12">
      <c r="A15" s="14" t="s">
        <v>57</v>
      </c>
      <c r="B15" s="15">
        <f t="shared" si="3"/>
        <v>0</v>
      </c>
      <c r="C15" s="15">
        <v>40000</v>
      </c>
      <c r="D15" s="14" t="s">
        <v>53</v>
      </c>
      <c r="E15" s="16">
        <v>0</v>
      </c>
      <c r="F15" s="17">
        <v>0</v>
      </c>
      <c r="G15" s="17">
        <v>0</v>
      </c>
      <c r="H15" s="17">
        <v>0</v>
      </c>
      <c r="I15" s="59">
        <f t="shared" si="4"/>
        <v>0</v>
      </c>
      <c r="J15" s="59"/>
      <c r="K15" s="63" t="e">
        <f t="shared" si="5"/>
        <v>#DIV/0!</v>
      </c>
      <c r="L15" s="14"/>
    </row>
    <row r="16" spans="1:12">
      <c r="A16" s="14" t="s">
        <v>58</v>
      </c>
      <c r="B16" s="15">
        <f t="shared" si="3"/>
        <v>0</v>
      </c>
      <c r="C16" s="15">
        <v>100000</v>
      </c>
      <c r="D16" s="14" t="s">
        <v>53</v>
      </c>
      <c r="E16" s="16">
        <v>0</v>
      </c>
      <c r="F16" s="17">
        <v>0</v>
      </c>
      <c r="G16" s="17">
        <v>0</v>
      </c>
      <c r="H16" s="17">
        <v>0</v>
      </c>
      <c r="I16" s="59">
        <f t="shared" si="4"/>
        <v>0</v>
      </c>
      <c r="J16" s="59"/>
      <c r="K16" s="63" t="e">
        <f t="shared" si="5"/>
        <v>#DIV/0!</v>
      </c>
      <c r="L16" s="19"/>
    </row>
    <row r="17" spans="1:12">
      <c r="A17" s="132" t="s">
        <v>10</v>
      </c>
      <c r="B17" s="110">
        <f>SUM(B13:B16)</f>
        <v>0</v>
      </c>
      <c r="C17" s="110"/>
      <c r="D17" s="111"/>
      <c r="E17" s="112"/>
      <c r="F17" s="129"/>
      <c r="G17" s="129"/>
      <c r="H17" s="150"/>
      <c r="I17" s="151">
        <f>SUM(I13:I16)</f>
        <v>0</v>
      </c>
      <c r="J17" s="161"/>
      <c r="K17" s="130"/>
      <c r="L17" s="72"/>
    </row>
    <row r="18" spans="1:12" ht="21.5" thickBot="1">
      <c r="A18" s="91"/>
      <c r="B18" s="92"/>
      <c r="C18" s="92"/>
      <c r="D18" s="91"/>
      <c r="E18" s="93"/>
      <c r="F18" s="94"/>
      <c r="G18" s="94"/>
      <c r="H18" s="94"/>
      <c r="I18" s="96"/>
      <c r="J18" s="96"/>
      <c r="K18" s="97"/>
      <c r="L18" s="140"/>
    </row>
    <row r="19" spans="1:12" ht="21.5" thickBot="1">
      <c r="A19" s="43" t="s">
        <v>273</v>
      </c>
      <c r="B19" s="44"/>
      <c r="C19" s="44"/>
      <c r="D19" s="44"/>
      <c r="E19" s="44"/>
      <c r="F19" s="5"/>
      <c r="G19" s="5"/>
      <c r="H19" s="5"/>
      <c r="I19" s="56"/>
      <c r="J19" s="56"/>
      <c r="K19" s="62"/>
      <c r="L19" s="142"/>
    </row>
    <row r="20" spans="1:12">
      <c r="A20" s="146" t="s">
        <v>30</v>
      </c>
      <c r="B20" s="147" t="s">
        <v>20</v>
      </c>
      <c r="C20" s="147" t="s">
        <v>21</v>
      </c>
      <c r="D20" s="4" t="s">
        <v>1</v>
      </c>
      <c r="E20" s="4" t="s">
        <v>4</v>
      </c>
      <c r="F20" s="6" t="s">
        <v>3</v>
      </c>
      <c r="G20" s="6" t="s">
        <v>5</v>
      </c>
      <c r="H20" s="6" t="s">
        <v>6</v>
      </c>
      <c r="I20" s="148" t="s">
        <v>22</v>
      </c>
      <c r="J20" s="148"/>
      <c r="K20" s="148" t="s">
        <v>24</v>
      </c>
      <c r="L20" s="4" t="s">
        <v>27</v>
      </c>
    </row>
    <row r="21" spans="1:12">
      <c r="A21" s="14" t="s">
        <v>55</v>
      </c>
      <c r="B21" s="15">
        <f>SUM(C21*E21)</f>
        <v>0</v>
      </c>
      <c r="C21" s="15">
        <v>47000</v>
      </c>
      <c r="D21" s="14" t="s">
        <v>55</v>
      </c>
      <c r="E21" s="16">
        <v>0</v>
      </c>
      <c r="F21" s="17">
        <v>235</v>
      </c>
      <c r="G21" s="17">
        <v>0.2</v>
      </c>
      <c r="H21" s="17">
        <v>12</v>
      </c>
      <c r="I21" s="59">
        <f>IF(E22=0,0,(E21*F21)*G21*H21)</f>
        <v>0</v>
      </c>
      <c r="J21" s="59"/>
      <c r="K21" s="63" t="e">
        <f>+(E21)*(G21*H21)/(B21/F21)</f>
        <v>#DIV/0!</v>
      </c>
      <c r="L21" s="19"/>
    </row>
    <row r="22" spans="1:12">
      <c r="A22" s="14" t="s">
        <v>186</v>
      </c>
      <c r="B22" s="15">
        <f>SUM(C22*E22)</f>
        <v>0</v>
      </c>
      <c r="C22" s="15">
        <v>2900</v>
      </c>
      <c r="D22" s="14" t="s">
        <v>125</v>
      </c>
      <c r="E22" s="16">
        <v>0</v>
      </c>
      <c r="F22" s="17"/>
      <c r="G22" s="17"/>
      <c r="H22" s="17"/>
      <c r="I22" s="59">
        <f t="shared" ref="I22:I36" si="6">(E22*F22)*G22*H22</f>
        <v>0</v>
      </c>
      <c r="J22" s="59"/>
      <c r="K22" s="63" t="e">
        <f t="shared" ref="K22:K36" si="7">+(E22)*(G22*H22)/(B22/F22)</f>
        <v>#DIV/0!</v>
      </c>
      <c r="L22" s="72"/>
    </row>
    <row r="23" spans="1:12" ht="18" customHeight="1">
      <c r="A23" s="14" t="s">
        <v>82</v>
      </c>
      <c r="B23" s="15">
        <f t="shared" ref="B23:B29" si="8">SUM(C23*E23)</f>
        <v>0</v>
      </c>
      <c r="C23" s="15">
        <v>22000</v>
      </c>
      <c r="D23" s="14" t="s">
        <v>19</v>
      </c>
      <c r="E23" s="16">
        <v>0</v>
      </c>
      <c r="F23" s="17"/>
      <c r="G23" s="17"/>
      <c r="H23" s="17"/>
      <c r="I23" s="59">
        <f t="shared" si="6"/>
        <v>0</v>
      </c>
      <c r="J23" s="59"/>
      <c r="K23" s="63" t="e">
        <f t="shared" si="7"/>
        <v>#DIV/0!</v>
      </c>
      <c r="L23" s="149"/>
    </row>
    <row r="24" spans="1:12">
      <c r="A24" s="152" t="s">
        <v>10</v>
      </c>
      <c r="B24" s="133">
        <f>SUM(B21:B23)</f>
        <v>0</v>
      </c>
      <c r="C24" s="133"/>
      <c r="D24" s="134"/>
      <c r="E24" s="93"/>
      <c r="F24" s="94"/>
      <c r="G24" s="94"/>
      <c r="H24" s="153"/>
      <c r="I24" s="154">
        <f>SUM(I21:I23)</f>
        <v>0</v>
      </c>
      <c r="J24" s="96"/>
      <c r="K24" s="97"/>
      <c r="L24" s="113"/>
    </row>
    <row r="25" spans="1:12" ht="15" thickBot="1">
      <c r="A25" s="125"/>
      <c r="B25" s="143"/>
      <c r="C25" s="143"/>
      <c r="D25" s="144"/>
      <c r="E25" s="126"/>
      <c r="F25" s="127"/>
      <c r="G25" s="127"/>
      <c r="H25" s="127"/>
      <c r="I25" s="145"/>
      <c r="J25" s="145"/>
      <c r="K25" s="137"/>
      <c r="L25" s="135"/>
    </row>
    <row r="26" spans="1:12" ht="21.5" thickBot="1">
      <c r="A26" s="43" t="s">
        <v>170</v>
      </c>
      <c r="B26" s="44"/>
      <c r="C26" s="44"/>
      <c r="D26" s="44"/>
      <c r="E26" s="44"/>
      <c r="F26" s="5"/>
      <c r="G26" s="5"/>
      <c r="H26" s="5"/>
      <c r="I26" s="56"/>
      <c r="J26" s="56"/>
      <c r="K26" s="62"/>
      <c r="L26" s="141"/>
    </row>
    <row r="27" spans="1:12">
      <c r="A27" s="146" t="s">
        <v>30</v>
      </c>
      <c r="B27" s="147" t="s">
        <v>20</v>
      </c>
      <c r="C27" s="147" t="s">
        <v>21</v>
      </c>
      <c r="D27" s="4" t="s">
        <v>1</v>
      </c>
      <c r="E27" s="4" t="s">
        <v>4</v>
      </c>
      <c r="F27" s="6" t="s">
        <v>3</v>
      </c>
      <c r="G27" s="6" t="s">
        <v>5</v>
      </c>
      <c r="H27" s="6" t="s">
        <v>6</v>
      </c>
      <c r="I27" s="148" t="s">
        <v>22</v>
      </c>
      <c r="J27" s="148"/>
      <c r="K27" s="148" t="s">
        <v>24</v>
      </c>
      <c r="L27" s="4" t="s">
        <v>27</v>
      </c>
    </row>
    <row r="28" spans="1:12" ht="21">
      <c r="A28" s="14" t="s">
        <v>55</v>
      </c>
      <c r="B28" s="15">
        <f t="shared" si="8"/>
        <v>0</v>
      </c>
      <c r="C28" s="15">
        <v>66000</v>
      </c>
      <c r="D28" s="14" t="s">
        <v>55</v>
      </c>
      <c r="E28" s="16">
        <v>0</v>
      </c>
      <c r="F28" s="17">
        <v>235</v>
      </c>
      <c r="G28" s="17">
        <v>0.2</v>
      </c>
      <c r="H28" s="17">
        <v>12</v>
      </c>
      <c r="I28" s="59">
        <f>IF(OR(E29=0),0,(E28*F28)*G28*H28)</f>
        <v>0</v>
      </c>
      <c r="J28" s="59"/>
      <c r="K28" s="63" t="e">
        <f t="shared" si="7"/>
        <v>#DIV/0!</v>
      </c>
      <c r="L28" s="149"/>
    </row>
    <row r="29" spans="1:12">
      <c r="A29" s="14" t="s">
        <v>186</v>
      </c>
      <c r="B29" s="15">
        <f t="shared" si="8"/>
        <v>0</v>
      </c>
      <c r="C29" s="15">
        <v>2900</v>
      </c>
      <c r="D29" s="14" t="s">
        <v>125</v>
      </c>
      <c r="E29" s="16">
        <v>0</v>
      </c>
      <c r="F29" s="17"/>
      <c r="G29" s="17"/>
      <c r="H29" s="17"/>
      <c r="I29" s="59">
        <f t="shared" ref="I29" si="9">(E29*F29)*G29*H29</f>
        <v>0</v>
      </c>
      <c r="J29" s="59"/>
      <c r="K29" s="63" t="e">
        <f t="shared" si="7"/>
        <v>#DIV/0!</v>
      </c>
      <c r="L29" s="113"/>
    </row>
    <row r="30" spans="1:12">
      <c r="A30" s="152" t="s">
        <v>10</v>
      </c>
      <c r="B30" s="133">
        <f>SUM(B28:B29)</f>
        <v>0</v>
      </c>
      <c r="C30" s="133"/>
      <c r="D30" s="134"/>
      <c r="E30" s="93"/>
      <c r="F30" s="94"/>
      <c r="G30" s="94"/>
      <c r="H30" s="153"/>
      <c r="I30" s="154">
        <f>SUM(I28:I29)</f>
        <v>0</v>
      </c>
      <c r="J30" s="96"/>
      <c r="K30" s="97"/>
      <c r="L30" s="14"/>
    </row>
    <row r="31" spans="1:12" ht="15" thickBot="1">
      <c r="A31" s="125"/>
      <c r="B31" s="143"/>
      <c r="C31" s="143"/>
      <c r="D31" s="144"/>
      <c r="E31" s="126"/>
      <c r="F31" s="127"/>
      <c r="G31" s="127"/>
      <c r="H31" s="127"/>
      <c r="I31" s="145"/>
      <c r="J31" s="145"/>
      <c r="K31" s="137"/>
      <c r="L31" s="91"/>
    </row>
    <row r="32" spans="1:12" ht="21.5" thickBot="1">
      <c r="A32" s="43" t="s">
        <v>171</v>
      </c>
      <c r="B32" s="44"/>
      <c r="C32" s="44"/>
      <c r="D32" s="44"/>
      <c r="E32" s="44"/>
      <c r="F32" s="5"/>
      <c r="G32" s="5"/>
      <c r="H32" s="5"/>
      <c r="I32" s="56"/>
      <c r="J32" s="56"/>
      <c r="K32" s="62"/>
      <c r="L32" s="141"/>
    </row>
    <row r="33" spans="1:12">
      <c r="A33" s="146" t="s">
        <v>30</v>
      </c>
      <c r="B33" s="147" t="s">
        <v>20</v>
      </c>
      <c r="C33" s="147" t="s">
        <v>21</v>
      </c>
      <c r="D33" s="4" t="s">
        <v>1</v>
      </c>
      <c r="E33" s="4" t="s">
        <v>4</v>
      </c>
      <c r="F33" s="6" t="s">
        <v>3</v>
      </c>
      <c r="G33" s="6" t="s">
        <v>5</v>
      </c>
      <c r="H33" s="6" t="s">
        <v>6</v>
      </c>
      <c r="I33" s="148" t="s">
        <v>22</v>
      </c>
      <c r="J33" s="148"/>
      <c r="K33" s="148" t="s">
        <v>24</v>
      </c>
      <c r="L33" s="4" t="s">
        <v>27</v>
      </c>
    </row>
    <row r="34" spans="1:12">
      <c r="A34" s="14" t="s">
        <v>55</v>
      </c>
      <c r="B34" s="15">
        <f>SUM(C34*E34)</f>
        <v>0</v>
      </c>
      <c r="C34" s="15">
        <v>66000</v>
      </c>
      <c r="D34" s="14" t="s">
        <v>55</v>
      </c>
      <c r="E34" s="16">
        <v>0</v>
      </c>
      <c r="F34" s="17">
        <v>235</v>
      </c>
      <c r="G34" s="17">
        <v>0.2</v>
      </c>
      <c r="H34" s="17">
        <v>12</v>
      </c>
      <c r="I34" s="59">
        <f>IF(OR(E35=0,E35=0),0,(E34*F34)*G34*H34)</f>
        <v>0</v>
      </c>
      <c r="J34" s="59"/>
      <c r="K34" s="63" t="e">
        <f t="shared" si="7"/>
        <v>#DIV/0!</v>
      </c>
      <c r="L34" s="113"/>
    </row>
    <row r="35" spans="1:12">
      <c r="A35" s="14" t="s">
        <v>186</v>
      </c>
      <c r="B35" s="15">
        <f>SUM(C35*E35)</f>
        <v>0</v>
      </c>
      <c r="C35" s="15">
        <v>2900</v>
      </c>
      <c r="D35" s="14" t="s">
        <v>125</v>
      </c>
      <c r="E35" s="16">
        <v>0</v>
      </c>
      <c r="F35" s="17"/>
      <c r="G35" s="17"/>
      <c r="H35" s="17"/>
      <c r="I35" s="59">
        <f>(E35*F35)*G35*H35</f>
        <v>0</v>
      </c>
      <c r="J35" s="59"/>
      <c r="K35" s="63" t="e">
        <f t="shared" si="7"/>
        <v>#DIV/0!</v>
      </c>
      <c r="L35" s="14"/>
    </row>
    <row r="36" spans="1:12">
      <c r="A36" s="14" t="s">
        <v>28</v>
      </c>
      <c r="B36" s="15">
        <f t="shared" ref="B36" si="10">SUM(C36*E36)</f>
        <v>0</v>
      </c>
      <c r="C36" s="15">
        <v>45000</v>
      </c>
      <c r="D36" s="14" t="s">
        <v>288</v>
      </c>
      <c r="E36" s="16">
        <v>0</v>
      </c>
      <c r="F36" s="17"/>
      <c r="G36" s="17"/>
      <c r="H36" s="17"/>
      <c r="I36" s="59">
        <f t="shared" si="6"/>
        <v>0</v>
      </c>
      <c r="J36" s="59"/>
      <c r="K36" s="63" t="e">
        <f t="shared" si="7"/>
        <v>#DIV/0!</v>
      </c>
      <c r="L36" s="19"/>
    </row>
    <row r="37" spans="1:12">
      <c r="A37" s="132" t="s">
        <v>10</v>
      </c>
      <c r="B37" s="110">
        <f>SUM(B34:B36)</f>
        <v>0</v>
      </c>
      <c r="C37" s="110"/>
      <c r="D37" s="111"/>
      <c r="E37" s="112"/>
      <c r="F37" s="129"/>
      <c r="G37" s="129"/>
      <c r="H37" s="150"/>
      <c r="I37" s="151">
        <f>SUM(I34:I36)</f>
        <v>0</v>
      </c>
      <c r="J37" s="161"/>
      <c r="K37" s="130"/>
      <c r="L37" s="19"/>
    </row>
    <row r="38" spans="1:12" ht="15" customHeight="1" thickBot="1">
      <c r="A38" s="91"/>
      <c r="B38" s="92"/>
      <c r="C38" s="92"/>
      <c r="D38" s="91"/>
      <c r="E38" s="93"/>
      <c r="F38" s="94"/>
      <c r="G38" s="94"/>
      <c r="H38" s="94"/>
      <c r="I38" s="96"/>
      <c r="J38" s="96"/>
      <c r="K38" s="97"/>
      <c r="L38" s="140"/>
    </row>
    <row r="39" spans="1:12" ht="21.5" thickBot="1">
      <c r="A39" s="43" t="s">
        <v>172</v>
      </c>
      <c r="B39" s="44"/>
      <c r="C39" s="44"/>
      <c r="D39" s="44"/>
      <c r="E39" s="44"/>
      <c r="F39" s="5"/>
      <c r="G39" s="5"/>
      <c r="H39" s="5"/>
      <c r="I39" s="56"/>
      <c r="J39" s="56"/>
      <c r="K39" s="62"/>
      <c r="L39" s="142"/>
    </row>
    <row r="40" spans="1:12">
      <c r="A40" s="13" t="s">
        <v>31</v>
      </c>
      <c r="B40" s="147" t="s">
        <v>20</v>
      </c>
      <c r="C40" s="147" t="s">
        <v>21</v>
      </c>
      <c r="D40" s="4" t="s">
        <v>1</v>
      </c>
      <c r="E40" s="4" t="s">
        <v>4</v>
      </c>
      <c r="F40" s="6" t="s">
        <v>3</v>
      </c>
      <c r="G40" s="6" t="s">
        <v>5</v>
      </c>
      <c r="H40" s="6" t="s">
        <v>6</v>
      </c>
      <c r="I40" s="148" t="s">
        <v>22</v>
      </c>
      <c r="J40" s="148"/>
      <c r="K40" s="148" t="s">
        <v>24</v>
      </c>
      <c r="L40" s="4" t="s">
        <v>27</v>
      </c>
    </row>
    <row r="41" spans="1:12">
      <c r="A41" s="14" t="s">
        <v>59</v>
      </c>
      <c r="B41" s="15">
        <f>SUM(C41*E41)</f>
        <v>0</v>
      </c>
      <c r="C41" s="15">
        <v>1240</v>
      </c>
      <c r="D41" s="14" t="s">
        <v>60</v>
      </c>
      <c r="E41" s="16">
        <v>0</v>
      </c>
      <c r="F41" s="17">
        <v>8</v>
      </c>
      <c r="G41" s="17">
        <v>0.16</v>
      </c>
      <c r="H41" s="17">
        <v>10</v>
      </c>
      <c r="I41" s="59">
        <f>(E41*F41)*G41*H41</f>
        <v>0</v>
      </c>
      <c r="J41" s="59"/>
      <c r="K41" s="63" t="e">
        <f>+(E41)*(G41*H41)/(B41/F41)</f>
        <v>#DIV/0!</v>
      </c>
      <c r="L41" s="19"/>
    </row>
    <row r="42" spans="1:12">
      <c r="A42" s="132" t="s">
        <v>10</v>
      </c>
      <c r="B42" s="110">
        <f>SUM(B41)</f>
        <v>0</v>
      </c>
      <c r="C42" s="110"/>
      <c r="D42" s="111"/>
      <c r="E42" s="112"/>
      <c r="F42" s="129"/>
      <c r="G42" s="129"/>
      <c r="H42" s="150"/>
      <c r="I42" s="151">
        <f>SUM(I41)</f>
        <v>0</v>
      </c>
      <c r="J42" s="161"/>
      <c r="K42" s="130"/>
      <c r="L42" s="19"/>
    </row>
    <row r="43" spans="1:12" ht="21.5" thickBot="1">
      <c r="A43" s="91"/>
      <c r="B43" s="92"/>
      <c r="C43" s="92"/>
      <c r="D43" s="91"/>
      <c r="E43" s="93"/>
      <c r="F43" s="94"/>
      <c r="G43" s="94"/>
      <c r="H43" s="94"/>
      <c r="I43" s="96"/>
      <c r="J43" s="96"/>
      <c r="K43" s="97"/>
      <c r="L43" s="140"/>
    </row>
    <row r="44" spans="1:12" ht="21.5" thickBot="1">
      <c r="A44" s="43" t="s">
        <v>173</v>
      </c>
      <c r="B44" s="44"/>
      <c r="C44" s="44"/>
      <c r="D44" s="44"/>
      <c r="E44" s="44"/>
      <c r="F44" s="5"/>
      <c r="G44" s="5"/>
      <c r="H44" s="5"/>
      <c r="I44" s="56"/>
      <c r="J44" s="56"/>
      <c r="K44" s="62"/>
      <c r="L44" s="142"/>
    </row>
    <row r="45" spans="1:12">
      <c r="A45" s="13" t="s">
        <v>31</v>
      </c>
      <c r="B45" s="33" t="s">
        <v>20</v>
      </c>
      <c r="C45" s="33" t="s">
        <v>21</v>
      </c>
      <c r="D45" s="4" t="s">
        <v>1</v>
      </c>
      <c r="E45" s="34" t="s">
        <v>4</v>
      </c>
      <c r="F45" s="6" t="s">
        <v>3</v>
      </c>
      <c r="G45" s="6" t="s">
        <v>5</v>
      </c>
      <c r="H45" s="6" t="s">
        <v>6</v>
      </c>
      <c r="I45" s="57" t="s">
        <v>22</v>
      </c>
      <c r="J45" s="57"/>
      <c r="K45" s="57" t="s">
        <v>24</v>
      </c>
      <c r="L45" s="4" t="s">
        <v>27</v>
      </c>
    </row>
    <row r="46" spans="1:12">
      <c r="A46" s="14" t="s">
        <v>322</v>
      </c>
      <c r="B46" s="30">
        <f>SUM(C46*E46)</f>
        <v>0</v>
      </c>
      <c r="C46" s="15">
        <v>98000</v>
      </c>
      <c r="D46" s="14" t="s">
        <v>321</v>
      </c>
      <c r="E46" s="16">
        <v>0</v>
      </c>
      <c r="F46" s="17"/>
      <c r="G46" s="17"/>
      <c r="H46" s="17"/>
      <c r="I46" s="59"/>
      <c r="J46" s="162"/>
      <c r="K46" s="131" t="e">
        <f>+(E46)*(G46*H46)/(B46/F46)</f>
        <v>#DIV/0!</v>
      </c>
      <c r="L46" s="19"/>
    </row>
    <row r="47" spans="1:12">
      <c r="A47" s="14" t="s">
        <v>320</v>
      </c>
      <c r="B47" s="30">
        <f>SUM(C47*E47)</f>
        <v>0</v>
      </c>
      <c r="C47" s="168">
        <v>1200</v>
      </c>
      <c r="D47" s="65" t="s">
        <v>187</v>
      </c>
      <c r="E47" s="16">
        <v>0</v>
      </c>
      <c r="F47" s="17">
        <v>8</v>
      </c>
      <c r="G47" s="17">
        <v>0.16</v>
      </c>
      <c r="H47" s="17">
        <v>4</v>
      </c>
      <c r="I47" s="59">
        <f>(E47*F47)*G47*H47</f>
        <v>0</v>
      </c>
      <c r="J47" s="162"/>
      <c r="K47" s="131" t="e">
        <f>+(E47)*(G47*H47)/(B47/F47)</f>
        <v>#DIV/0!</v>
      </c>
      <c r="L47" s="19"/>
    </row>
    <row r="48" spans="1:12">
      <c r="A48" s="19" t="s">
        <v>10</v>
      </c>
      <c r="B48" s="38">
        <f>SUM(B46:B47)</f>
        <v>0</v>
      </c>
      <c r="C48" s="38"/>
      <c r="D48" s="25"/>
      <c r="E48" s="26"/>
      <c r="F48" s="27"/>
      <c r="G48" s="27"/>
      <c r="H48" s="42"/>
      <c r="I48" s="58">
        <f>SUM(I47)</f>
        <v>0</v>
      </c>
      <c r="J48" s="89"/>
      <c r="K48" s="128"/>
      <c r="L48" s="19"/>
    </row>
    <row r="49" spans="1:12" ht="21.5" thickBot="1">
      <c r="B49" s="3"/>
      <c r="C49" s="3"/>
      <c r="L49" s="140"/>
    </row>
    <row r="50" spans="1:12" s="4" customFormat="1" ht="21.5" thickBot="1">
      <c r="A50" s="43" t="s">
        <v>188</v>
      </c>
      <c r="B50" s="44"/>
      <c r="C50" s="44"/>
      <c r="D50" s="44"/>
      <c r="E50" s="44"/>
      <c r="F50" s="5"/>
      <c r="G50" s="5"/>
      <c r="H50" s="5"/>
      <c r="I50" s="56"/>
      <c r="J50" s="56"/>
      <c r="K50" s="62"/>
      <c r="L50" s="142"/>
    </row>
    <row r="51" spans="1:12">
      <c r="A51" s="32" t="s">
        <v>29</v>
      </c>
      <c r="B51" s="33" t="s">
        <v>20</v>
      </c>
      <c r="C51" s="33" t="s">
        <v>21</v>
      </c>
      <c r="D51" s="34" t="s">
        <v>1</v>
      </c>
      <c r="E51" s="34" t="s">
        <v>4</v>
      </c>
      <c r="F51" s="35" t="s">
        <v>3</v>
      </c>
      <c r="G51" s="35" t="s">
        <v>5</v>
      </c>
      <c r="H51" s="35" t="s">
        <v>6</v>
      </c>
      <c r="I51" s="57" t="s">
        <v>22</v>
      </c>
      <c r="J51" s="57"/>
      <c r="K51" s="57" t="s">
        <v>24</v>
      </c>
      <c r="L51" s="4" t="s">
        <v>27</v>
      </c>
    </row>
    <row r="52" spans="1:12">
      <c r="A52" s="14" t="s">
        <v>80</v>
      </c>
      <c r="B52" s="15">
        <f>SUM(C52*E52)</f>
        <v>0</v>
      </c>
      <c r="C52" s="15">
        <v>442000</v>
      </c>
      <c r="D52" s="14" t="s">
        <v>65</v>
      </c>
      <c r="E52" s="16">
        <v>0</v>
      </c>
      <c r="F52" s="17">
        <v>2125</v>
      </c>
      <c r="G52" s="17">
        <v>0.16</v>
      </c>
      <c r="H52" s="17">
        <v>10</v>
      </c>
      <c r="I52" s="59">
        <f>(E52*F52)*G52*H52</f>
        <v>0</v>
      </c>
      <c r="J52" s="162"/>
      <c r="K52" s="131" t="e">
        <f>+(E52)*(G52*H52)/(B52/F52)</f>
        <v>#DIV/0!</v>
      </c>
      <c r="L52" s="19"/>
    </row>
    <row r="53" spans="1:12">
      <c r="A53" s="14" t="s">
        <v>189</v>
      </c>
      <c r="B53" s="15">
        <f t="shared" ref="B53:B54" si="11">SUM(C53*E53)</f>
        <v>0</v>
      </c>
      <c r="C53" s="15">
        <v>165000</v>
      </c>
      <c r="D53" s="14" t="s">
        <v>66</v>
      </c>
      <c r="E53" s="16">
        <v>0</v>
      </c>
      <c r="F53" s="17"/>
      <c r="G53" s="17"/>
      <c r="H53" s="17"/>
      <c r="I53" s="59"/>
      <c r="J53" s="162"/>
      <c r="K53" s="131"/>
      <c r="L53" s="19"/>
    </row>
    <row r="54" spans="1:12" ht="17.25" customHeight="1">
      <c r="A54" s="14" t="s">
        <v>190</v>
      </c>
      <c r="B54" s="15">
        <f t="shared" si="11"/>
        <v>0</v>
      </c>
      <c r="C54" s="15">
        <v>5400</v>
      </c>
      <c r="D54" s="14" t="s">
        <v>174</v>
      </c>
      <c r="E54" s="16">
        <v>0</v>
      </c>
      <c r="F54" s="17"/>
      <c r="G54" s="17"/>
      <c r="H54" s="17"/>
      <c r="I54" s="59"/>
      <c r="J54" s="162"/>
      <c r="K54" s="131"/>
      <c r="L54" s="149"/>
    </row>
    <row r="55" spans="1:12">
      <c r="A55" s="19" t="s">
        <v>10</v>
      </c>
      <c r="B55" s="38">
        <f>SUM(B52:B54)</f>
        <v>0</v>
      </c>
      <c r="C55" s="38"/>
      <c r="D55" s="19"/>
      <c r="E55" s="75"/>
      <c r="F55" s="76"/>
      <c r="G55" s="76"/>
      <c r="H55" s="76"/>
      <c r="I55" s="124">
        <f>SUM(I52:I54)</f>
        <v>0</v>
      </c>
      <c r="J55" s="89"/>
      <c r="K55" s="128"/>
      <c r="L55" s="113"/>
    </row>
    <row r="56" spans="1:12" ht="15" thickBot="1">
      <c r="A56" s="134"/>
      <c r="B56" s="92"/>
      <c r="C56" s="92"/>
      <c r="D56" s="91"/>
      <c r="E56" s="93"/>
      <c r="F56" s="94"/>
      <c r="G56" s="94"/>
      <c r="H56" s="94"/>
      <c r="I56" s="96"/>
      <c r="J56" s="96"/>
      <c r="K56" s="97"/>
      <c r="L56" s="135"/>
    </row>
    <row r="57" spans="1:12" ht="21.5" thickBot="1">
      <c r="A57" s="43" t="s">
        <v>242</v>
      </c>
      <c r="B57" s="44"/>
      <c r="C57" s="44"/>
      <c r="D57" s="44"/>
      <c r="E57" s="44"/>
      <c r="F57" s="5"/>
      <c r="G57" s="5"/>
      <c r="H57" s="5"/>
      <c r="I57" s="56"/>
      <c r="J57" s="56"/>
      <c r="K57" s="62"/>
      <c r="L57" s="141"/>
    </row>
    <row r="58" spans="1:12">
      <c r="A58" s="32" t="s">
        <v>29</v>
      </c>
      <c r="B58" s="33" t="s">
        <v>20</v>
      </c>
      <c r="C58" s="33" t="s">
        <v>21</v>
      </c>
      <c r="D58" s="34" t="s">
        <v>1</v>
      </c>
      <c r="E58" s="34" t="s">
        <v>4</v>
      </c>
      <c r="F58" s="35" t="s">
        <v>3</v>
      </c>
      <c r="G58" s="35" t="s">
        <v>5</v>
      </c>
      <c r="H58" s="35" t="s">
        <v>6</v>
      </c>
      <c r="I58" s="57" t="s">
        <v>22</v>
      </c>
      <c r="J58" s="57"/>
      <c r="K58" s="57" t="s">
        <v>24</v>
      </c>
      <c r="L58" s="4" t="s">
        <v>27</v>
      </c>
    </row>
    <row r="59" spans="1:12" ht="21">
      <c r="A59" s="14" t="s">
        <v>191</v>
      </c>
      <c r="B59" s="15">
        <f>SUM(C59*E59)</f>
        <v>0</v>
      </c>
      <c r="C59" s="15">
        <v>421000</v>
      </c>
      <c r="D59" s="14" t="s">
        <v>65</v>
      </c>
      <c r="E59" s="16">
        <v>0</v>
      </c>
      <c r="F59" s="17">
        <v>2125</v>
      </c>
      <c r="G59" s="17">
        <v>0.16</v>
      </c>
      <c r="H59" s="17">
        <v>10</v>
      </c>
      <c r="I59" s="59">
        <f>(E59*F59)*G59*H59</f>
        <v>0</v>
      </c>
      <c r="J59" s="162"/>
      <c r="K59" s="131" t="e">
        <f>+(E59)*(G59*H59)/(B59/F59)</f>
        <v>#DIV/0!</v>
      </c>
      <c r="L59" s="149"/>
    </row>
    <row r="60" spans="1:12">
      <c r="A60" s="14" t="s">
        <v>192</v>
      </c>
      <c r="B60" s="15">
        <f t="shared" ref="B60:B61" si="12">SUM(C60*E60)</f>
        <v>0</v>
      </c>
      <c r="C60" s="15">
        <v>17000</v>
      </c>
      <c r="D60" s="14" t="s">
        <v>175</v>
      </c>
      <c r="E60" s="16">
        <v>0</v>
      </c>
      <c r="F60" s="17"/>
      <c r="G60" s="17"/>
      <c r="H60" s="17"/>
      <c r="I60" s="59"/>
      <c r="J60" s="162"/>
      <c r="K60" s="131"/>
      <c r="L60" s="113"/>
    </row>
    <row r="61" spans="1:12">
      <c r="A61" s="14" t="s">
        <v>189</v>
      </c>
      <c r="B61" s="15">
        <f t="shared" si="12"/>
        <v>0</v>
      </c>
      <c r="C61" s="15">
        <v>165000</v>
      </c>
      <c r="D61" s="14" t="s">
        <v>176</v>
      </c>
      <c r="E61" s="16">
        <v>0</v>
      </c>
      <c r="F61" s="17"/>
      <c r="G61" s="17"/>
      <c r="H61" s="17"/>
      <c r="I61" s="59"/>
      <c r="J61" s="162"/>
      <c r="K61" s="131"/>
      <c r="L61" s="14"/>
    </row>
    <row r="62" spans="1:12">
      <c r="A62" s="14" t="s">
        <v>190</v>
      </c>
      <c r="B62" s="15">
        <f>SUM(C62*E62)</f>
        <v>0</v>
      </c>
      <c r="C62" s="15">
        <v>5400</v>
      </c>
      <c r="D62" s="14" t="s">
        <v>174</v>
      </c>
      <c r="E62" s="16">
        <v>0</v>
      </c>
      <c r="F62" s="17"/>
      <c r="G62" s="17"/>
      <c r="H62" s="17"/>
      <c r="I62" s="59"/>
      <c r="J62" s="162"/>
      <c r="K62" s="131"/>
      <c r="L62" s="19"/>
    </row>
    <row r="63" spans="1:12">
      <c r="A63" s="19" t="s">
        <v>10</v>
      </c>
      <c r="B63" s="74">
        <f>SUM(B59:B62)</f>
        <v>0</v>
      </c>
      <c r="C63" s="74"/>
      <c r="D63" s="19"/>
      <c r="E63" s="75"/>
      <c r="F63" s="76"/>
      <c r="G63" s="76"/>
      <c r="H63" s="76"/>
      <c r="I63" s="124">
        <f>SUM(I59:I62)</f>
        <v>0</v>
      </c>
      <c r="J63" s="163"/>
      <c r="K63" s="139"/>
      <c r="L63" s="19"/>
    </row>
    <row r="64" spans="1:12" ht="21.5" thickBot="1">
      <c r="A64" s="134"/>
      <c r="B64" s="92"/>
      <c r="C64" s="92"/>
      <c r="D64" s="91"/>
      <c r="E64" s="93"/>
      <c r="F64" s="94"/>
      <c r="G64" s="94"/>
      <c r="H64" s="94"/>
      <c r="I64" s="96"/>
      <c r="J64" s="96"/>
      <c r="K64" s="97"/>
      <c r="L64" s="140"/>
    </row>
    <row r="65" spans="1:12" s="4" customFormat="1" ht="21.5" thickBot="1">
      <c r="A65" s="43" t="s">
        <v>243</v>
      </c>
      <c r="B65" s="44"/>
      <c r="C65" s="44"/>
      <c r="D65" s="44"/>
      <c r="E65" s="44"/>
      <c r="F65" s="5"/>
      <c r="G65" s="5"/>
      <c r="H65" s="5"/>
      <c r="I65" s="56"/>
      <c r="J65" s="56"/>
      <c r="K65" s="62"/>
      <c r="L65" s="142"/>
    </row>
    <row r="66" spans="1:12">
      <c r="A66" s="32" t="s">
        <v>29</v>
      </c>
      <c r="B66" s="33" t="s">
        <v>20</v>
      </c>
      <c r="C66" s="33" t="s">
        <v>21</v>
      </c>
      <c r="D66" s="34" t="s">
        <v>1</v>
      </c>
      <c r="E66" s="34" t="s">
        <v>4</v>
      </c>
      <c r="F66" s="35" t="s">
        <v>3</v>
      </c>
      <c r="G66" s="35" t="s">
        <v>5</v>
      </c>
      <c r="H66" s="35" t="s">
        <v>6</v>
      </c>
      <c r="I66" s="57" t="s">
        <v>22</v>
      </c>
      <c r="J66" s="57"/>
      <c r="K66" s="57" t="s">
        <v>24</v>
      </c>
      <c r="L66" s="4" t="s">
        <v>27</v>
      </c>
    </row>
    <row r="67" spans="1:12">
      <c r="A67" s="14" t="s">
        <v>81</v>
      </c>
      <c r="B67" s="15">
        <f>SUM(C67*E67)</f>
        <v>0</v>
      </c>
      <c r="C67" s="15">
        <v>508000</v>
      </c>
      <c r="D67" s="14" t="s">
        <v>177</v>
      </c>
      <c r="E67" s="16">
        <v>0</v>
      </c>
      <c r="F67" s="17">
        <v>2125</v>
      </c>
      <c r="G67" s="17">
        <v>0.16</v>
      </c>
      <c r="H67" s="17">
        <v>10</v>
      </c>
      <c r="I67" s="59">
        <f>(E67*F67)*G67*H67</f>
        <v>0</v>
      </c>
      <c r="J67" s="162"/>
      <c r="K67" s="131" t="e">
        <f>+(E67)*(G67*H67)/(B67/F67)</f>
        <v>#DIV/0!</v>
      </c>
      <c r="L67" s="19"/>
    </row>
    <row r="68" spans="1:12">
      <c r="A68" s="19" t="s">
        <v>10</v>
      </c>
      <c r="B68" s="38">
        <f>SUM(B67:B67)</f>
        <v>0</v>
      </c>
      <c r="C68" s="38"/>
      <c r="D68" s="19"/>
      <c r="E68" s="75"/>
      <c r="F68" s="76"/>
      <c r="G68" s="76"/>
      <c r="H68" s="76"/>
      <c r="I68" s="124">
        <f>SUM(I67)</f>
        <v>0</v>
      </c>
      <c r="J68" s="89"/>
      <c r="K68" s="128"/>
      <c r="L68" s="19"/>
    </row>
    <row r="69" spans="1:12" ht="21.5" thickBot="1">
      <c r="A69" s="134"/>
      <c r="B69" s="92"/>
      <c r="C69" s="92"/>
      <c r="D69" s="91"/>
      <c r="E69" s="93"/>
      <c r="F69" s="94"/>
      <c r="G69" s="94"/>
      <c r="H69" s="94"/>
      <c r="I69" s="96"/>
      <c r="J69" s="96"/>
      <c r="K69" s="97"/>
      <c r="L69" s="140"/>
    </row>
    <row r="70" spans="1:12" ht="21.5" thickBot="1">
      <c r="A70" s="43" t="s">
        <v>178</v>
      </c>
      <c r="B70" s="44"/>
      <c r="C70" s="44"/>
      <c r="D70" s="44"/>
      <c r="E70" s="44"/>
      <c r="F70" s="5"/>
      <c r="G70" s="5"/>
      <c r="H70" s="5"/>
      <c r="I70" s="56"/>
      <c r="J70" s="56"/>
      <c r="K70" s="62"/>
      <c r="L70" s="142"/>
    </row>
    <row r="71" spans="1:12">
      <c r="A71" s="32" t="s">
        <v>31</v>
      </c>
      <c r="B71" s="33" t="s">
        <v>20</v>
      </c>
      <c r="C71" s="33" t="s">
        <v>21</v>
      </c>
      <c r="D71" s="34" t="s">
        <v>1</v>
      </c>
      <c r="E71" s="34" t="s">
        <v>4</v>
      </c>
      <c r="F71" s="35" t="s">
        <v>3</v>
      </c>
      <c r="G71" s="35" t="s">
        <v>5</v>
      </c>
      <c r="H71" s="35" t="s">
        <v>6</v>
      </c>
      <c r="I71" s="57" t="s">
        <v>22</v>
      </c>
      <c r="J71" s="57"/>
      <c r="K71" s="57" t="s">
        <v>24</v>
      </c>
      <c r="L71" s="4" t="s">
        <v>27</v>
      </c>
    </row>
    <row r="72" spans="1:12">
      <c r="A72" s="14" t="s">
        <v>61</v>
      </c>
      <c r="B72" s="30">
        <f>SUM(C72*E72)</f>
        <v>0</v>
      </c>
      <c r="C72" s="21">
        <v>1320000</v>
      </c>
      <c r="D72" s="20" t="s">
        <v>64</v>
      </c>
      <c r="E72" s="22">
        <v>0</v>
      </c>
      <c r="F72" s="23">
        <v>2125</v>
      </c>
      <c r="G72" s="23">
        <v>0.39</v>
      </c>
      <c r="H72" s="23">
        <v>15</v>
      </c>
      <c r="I72" s="60">
        <f>(E72*F72)*G72*H72</f>
        <v>0</v>
      </c>
      <c r="J72" s="164"/>
      <c r="K72" s="138" t="e">
        <f>+(G72*H72)/(B72/F72)</f>
        <v>#DIV/0!</v>
      </c>
      <c r="L72" s="19"/>
    </row>
    <row r="73" spans="1:12">
      <c r="A73" s="19" t="s">
        <v>10</v>
      </c>
      <c r="B73" s="38">
        <f>SUM(B72)</f>
        <v>0</v>
      </c>
      <c r="C73" s="38"/>
      <c r="D73" s="25"/>
      <c r="E73" s="26"/>
      <c r="F73" s="27"/>
      <c r="G73" s="27"/>
      <c r="H73" s="42"/>
      <c r="I73" s="58">
        <f>SUM(I72)</f>
        <v>0</v>
      </c>
      <c r="J73" s="89"/>
      <c r="K73" s="128"/>
      <c r="L73" s="19"/>
    </row>
    <row r="74" spans="1:12" ht="21.5" thickBot="1">
      <c r="B74" s="3"/>
      <c r="C74" s="3"/>
      <c r="L74" s="140"/>
    </row>
    <row r="75" spans="1:12" ht="21.5" thickBot="1">
      <c r="A75" s="43" t="s">
        <v>179</v>
      </c>
      <c r="B75" s="44"/>
      <c r="C75" s="44"/>
      <c r="D75" s="44"/>
      <c r="E75" s="44"/>
      <c r="F75" s="5"/>
      <c r="G75" s="5"/>
      <c r="H75" s="5"/>
      <c r="I75" s="56"/>
      <c r="J75" s="56"/>
      <c r="K75" s="62"/>
      <c r="L75" s="155"/>
    </row>
    <row r="76" spans="1:12">
      <c r="A76" s="99" t="s">
        <v>31</v>
      </c>
      <c r="B76" s="100" t="s">
        <v>20</v>
      </c>
      <c r="C76" s="100" t="s">
        <v>21</v>
      </c>
      <c r="D76" s="101" t="s">
        <v>1</v>
      </c>
      <c r="E76" s="101" t="s">
        <v>4</v>
      </c>
      <c r="F76" s="102" t="s">
        <v>3</v>
      </c>
      <c r="G76" s="102" t="s">
        <v>5</v>
      </c>
      <c r="H76" s="102" t="s">
        <v>6</v>
      </c>
      <c r="I76" s="136" t="s">
        <v>22</v>
      </c>
      <c r="J76" s="57"/>
      <c r="K76" s="57" t="s">
        <v>24</v>
      </c>
      <c r="L76" s="113" t="s">
        <v>27</v>
      </c>
    </row>
    <row r="77" spans="1:12">
      <c r="A77" s="14" t="s">
        <v>182</v>
      </c>
      <c r="B77" s="15">
        <f>SUM(C77*E77)</f>
        <v>0</v>
      </c>
      <c r="C77" s="15">
        <v>880</v>
      </c>
      <c r="D77" s="14" t="s">
        <v>128</v>
      </c>
      <c r="E77" s="16">
        <v>0</v>
      </c>
      <c r="F77" s="17">
        <v>1</v>
      </c>
      <c r="G77" s="17">
        <v>0.27</v>
      </c>
      <c r="H77" s="17">
        <v>25</v>
      </c>
      <c r="I77" s="59">
        <f>(E77*F77)*G77*H77</f>
        <v>0</v>
      </c>
      <c r="J77" s="162">
        <f>IF(E77&gt;1,1,0)</f>
        <v>0</v>
      </c>
      <c r="K77" s="131" t="e">
        <f>+(G77*H77)/(B77/F77)</f>
        <v>#DIV/0!</v>
      </c>
      <c r="L77" s="19"/>
    </row>
    <row r="78" spans="1:12">
      <c r="A78" s="14" t="s">
        <v>180</v>
      </c>
      <c r="B78" s="30">
        <f t="shared" ref="B78:B79" si="13">SUM(C78*E78)</f>
        <v>0</v>
      </c>
      <c r="C78" s="21">
        <v>188000</v>
      </c>
      <c r="D78" s="20" t="s">
        <v>63</v>
      </c>
      <c r="E78" s="22">
        <v>0</v>
      </c>
      <c r="F78" s="23"/>
      <c r="G78" s="23"/>
      <c r="H78" s="23"/>
      <c r="I78" s="60">
        <f t="shared" ref="I78:I79" si="14">(E78*F78)*G78*H78</f>
        <v>0</v>
      </c>
      <c r="J78" s="164"/>
      <c r="K78" s="138" t="e">
        <f>+(G78*H78)/(B78/F78)</f>
        <v>#DIV/0!</v>
      </c>
      <c r="L78" s="19"/>
    </row>
    <row r="79" spans="1:12" ht="21">
      <c r="A79" s="14" t="s">
        <v>181</v>
      </c>
      <c r="B79" s="30">
        <f t="shared" si="13"/>
        <v>0</v>
      </c>
      <c r="C79" s="21">
        <v>124000</v>
      </c>
      <c r="D79" s="20" t="s">
        <v>62</v>
      </c>
      <c r="E79" s="22">
        <v>0</v>
      </c>
      <c r="F79" s="23"/>
      <c r="G79" s="23"/>
      <c r="H79" s="23"/>
      <c r="I79" s="60">
        <f t="shared" si="14"/>
        <v>0</v>
      </c>
      <c r="J79" s="164"/>
      <c r="K79" s="138" t="e">
        <f>+(G79*H79)/(B79/F79)</f>
        <v>#DIV/0!</v>
      </c>
      <c r="L79" s="149"/>
    </row>
    <row r="80" spans="1:12">
      <c r="A80" s="19" t="s">
        <v>10</v>
      </c>
      <c r="B80" s="38">
        <f>SUM(B77:B79)</f>
        <v>0</v>
      </c>
      <c r="C80" s="38"/>
      <c r="D80" s="25"/>
      <c r="E80" s="26"/>
      <c r="F80" s="27"/>
      <c r="G80" s="27"/>
      <c r="H80" s="42"/>
      <c r="I80" s="58">
        <f>SUM(I77:I79)</f>
        <v>0</v>
      </c>
      <c r="J80" s="89"/>
      <c r="K80" s="128"/>
      <c r="L80" s="113"/>
    </row>
    <row r="81" spans="1:12" ht="15" thickBot="1">
      <c r="A81" s="91"/>
      <c r="B81" s="92"/>
      <c r="C81" s="92"/>
      <c r="D81" s="91"/>
      <c r="E81" s="93"/>
      <c r="F81" s="94"/>
      <c r="G81" s="94"/>
      <c r="H81" s="94"/>
      <c r="I81" s="96"/>
      <c r="J81" s="96"/>
      <c r="K81" s="97"/>
      <c r="L81" s="4"/>
    </row>
    <row r="82" spans="1:12" ht="21.5" thickBot="1">
      <c r="A82" s="43" t="s">
        <v>298</v>
      </c>
      <c r="B82" s="44"/>
      <c r="C82" s="44"/>
      <c r="D82" s="44"/>
      <c r="E82" s="44"/>
      <c r="F82" s="5"/>
      <c r="G82" s="5"/>
      <c r="H82" s="5"/>
      <c r="I82" s="56"/>
      <c r="J82" s="56"/>
      <c r="K82" s="62"/>
      <c r="L82" s="142"/>
    </row>
    <row r="83" spans="1:12">
      <c r="A83" s="13" t="s">
        <v>31</v>
      </c>
      <c r="B83" s="147" t="s">
        <v>20</v>
      </c>
      <c r="C83" s="147" t="s">
        <v>21</v>
      </c>
      <c r="D83" s="4" t="s">
        <v>1</v>
      </c>
      <c r="E83" s="4" t="s">
        <v>4</v>
      </c>
      <c r="F83" s="6" t="s">
        <v>3</v>
      </c>
      <c r="G83" s="6" t="s">
        <v>5</v>
      </c>
      <c r="H83" s="6" t="s">
        <v>6</v>
      </c>
      <c r="I83" s="148" t="s">
        <v>22</v>
      </c>
      <c r="J83" s="148"/>
      <c r="K83" s="148" t="s">
        <v>24</v>
      </c>
      <c r="L83" s="4" t="s">
        <v>27</v>
      </c>
    </row>
    <row r="84" spans="1:12">
      <c r="A84" s="14" t="s">
        <v>299</v>
      </c>
      <c r="B84" s="15">
        <f>SUM(C84*E84)</f>
        <v>0</v>
      </c>
      <c r="C84" s="15">
        <v>1120</v>
      </c>
      <c r="D84" s="14" t="s">
        <v>60</v>
      </c>
      <c r="E84" s="16">
        <v>0</v>
      </c>
      <c r="F84" s="17">
        <v>8</v>
      </c>
      <c r="G84" s="17">
        <v>0.16</v>
      </c>
      <c r="H84" s="17">
        <v>10</v>
      </c>
      <c r="I84" s="59">
        <f>(E84*F84)*G84*H84</f>
        <v>0</v>
      </c>
      <c r="J84" s="59"/>
      <c r="K84" s="63" t="e">
        <f>+(E84)*(G84*H84)/(B84/F84)</f>
        <v>#DIV/0!</v>
      </c>
      <c r="L84" s="19"/>
    </row>
    <row r="85" spans="1:12">
      <c r="A85" s="132" t="s">
        <v>10</v>
      </c>
      <c r="B85" s="110">
        <f>SUM(B84)</f>
        <v>0</v>
      </c>
      <c r="C85" s="110"/>
      <c r="D85" s="111"/>
      <c r="E85" s="112"/>
      <c r="F85" s="129"/>
      <c r="G85" s="129"/>
      <c r="H85" s="150"/>
      <c r="I85" s="151">
        <f>SUM(I84)</f>
        <v>0</v>
      </c>
      <c r="J85" s="161"/>
      <c r="K85" s="130"/>
      <c r="L85" s="19"/>
    </row>
    <row r="86" spans="1:12" ht="15" thickBot="1">
      <c r="A86" s="91"/>
      <c r="B86" s="92"/>
      <c r="C86" s="92"/>
      <c r="D86" s="91"/>
      <c r="E86" s="93"/>
      <c r="F86" s="94"/>
      <c r="G86" s="94"/>
      <c r="H86" s="94"/>
      <c r="I86" s="96"/>
      <c r="J86" s="96"/>
      <c r="K86" s="97"/>
      <c r="L86" s="91"/>
    </row>
    <row r="87" spans="1:12" ht="21.5" thickBot="1">
      <c r="A87" s="43" t="s">
        <v>314</v>
      </c>
      <c r="B87" s="44"/>
      <c r="C87" s="44"/>
      <c r="D87" s="44"/>
      <c r="E87" s="44"/>
      <c r="F87" s="5"/>
      <c r="G87" s="5"/>
      <c r="H87" s="5"/>
      <c r="I87" s="56"/>
      <c r="J87" s="56"/>
      <c r="K87" s="62"/>
      <c r="L87" s="142"/>
    </row>
    <row r="88" spans="1:12">
      <c r="A88" s="13" t="s">
        <v>31</v>
      </c>
      <c r="B88" s="147" t="s">
        <v>20</v>
      </c>
      <c r="C88" s="147" t="s">
        <v>21</v>
      </c>
      <c r="D88" s="4" t="s">
        <v>1</v>
      </c>
      <c r="E88" s="4" t="s">
        <v>4</v>
      </c>
      <c r="F88" s="6" t="s">
        <v>3</v>
      </c>
      <c r="G88" s="6" t="s">
        <v>5</v>
      </c>
      <c r="H88" s="6" t="s">
        <v>6</v>
      </c>
      <c r="I88" s="148" t="s">
        <v>22</v>
      </c>
      <c r="J88" s="148"/>
      <c r="K88" s="148" t="s">
        <v>24</v>
      </c>
      <c r="L88" s="4" t="s">
        <v>27</v>
      </c>
    </row>
    <row r="89" spans="1:12">
      <c r="A89" s="14" t="s">
        <v>300</v>
      </c>
      <c r="B89" s="15">
        <f>SUM(C89*E89)</f>
        <v>0</v>
      </c>
      <c r="C89" s="15">
        <v>11000</v>
      </c>
      <c r="D89" s="14" t="s">
        <v>301</v>
      </c>
      <c r="E89" s="16">
        <v>0</v>
      </c>
      <c r="F89" s="17">
        <v>8</v>
      </c>
      <c r="G89" s="17">
        <v>0.81</v>
      </c>
      <c r="H89" s="17">
        <v>10</v>
      </c>
      <c r="I89" s="59">
        <f>(E89*F89)*G89*H89</f>
        <v>0</v>
      </c>
      <c r="J89" s="59"/>
      <c r="K89" s="63" t="e">
        <f>+(E89)*(G89*H89)/(B89/F89)</f>
        <v>#DIV/0!</v>
      </c>
      <c r="L89" s="19"/>
    </row>
    <row r="90" spans="1:12">
      <c r="A90" s="132" t="s">
        <v>10</v>
      </c>
      <c r="B90" s="110">
        <f>SUM(B89)</f>
        <v>0</v>
      </c>
      <c r="C90" s="110"/>
      <c r="D90" s="111"/>
      <c r="E90" s="112"/>
      <c r="F90" s="129"/>
      <c r="G90" s="129"/>
      <c r="H90" s="150"/>
      <c r="I90" s="151">
        <f>SUM(I89)</f>
        <v>0</v>
      </c>
      <c r="J90" s="161"/>
      <c r="K90" s="130"/>
      <c r="L90" s="19"/>
    </row>
    <row r="91" spans="1:12">
      <c r="A91" s="91"/>
      <c r="B91" s="92"/>
      <c r="C91" s="92"/>
      <c r="D91" s="91"/>
      <c r="E91" s="93"/>
      <c r="F91" s="94"/>
      <c r="G91" s="94"/>
      <c r="H91" s="94"/>
      <c r="I91" s="96"/>
      <c r="J91" s="96"/>
      <c r="K91" s="97"/>
      <c r="L91" s="91"/>
    </row>
    <row r="92" spans="1:12">
      <c r="A92" s="77" t="s">
        <v>23</v>
      </c>
      <c r="B92" s="70">
        <f>SUM(I9,I17,I24,I30,I37,I42,I48,I55,I63,I68,I73,I80,I85,I90)</f>
        <v>0</v>
      </c>
      <c r="C92" s="1"/>
      <c r="D92" s="2"/>
      <c r="E92" s="2"/>
      <c r="F92" s="2"/>
      <c r="G92" s="2"/>
      <c r="H92" s="2"/>
      <c r="I92" s="2"/>
      <c r="J92" s="2"/>
      <c r="K92" s="2"/>
      <c r="L92" s="2"/>
    </row>
    <row r="93" spans="1:12" ht="15" thickBot="1">
      <c r="A93" s="50" t="s">
        <v>11</v>
      </c>
      <c r="B93" s="64">
        <f>SUM(B9,B17,B24,B30,B37,B42,B48,B55,B63,B68,B73,B80,B85,B90)</f>
        <v>0</v>
      </c>
      <c r="C93" s="1"/>
      <c r="D93" s="78"/>
      <c r="E93" s="78"/>
      <c r="F93" s="78"/>
      <c r="G93" s="78"/>
      <c r="H93" s="78"/>
      <c r="I93" s="78"/>
      <c r="J93" s="78"/>
      <c r="K93" s="78"/>
      <c r="L93" s="2"/>
    </row>
    <row r="94" spans="1:12" ht="15" thickBot="1">
      <c r="A94" s="79" t="s">
        <v>270</v>
      </c>
      <c r="B94" s="67">
        <f>IFERROR(B92/B93,0)*1000</f>
        <v>0</v>
      </c>
      <c r="C94" s="1"/>
      <c r="D94" s="1"/>
      <c r="E94" s="1"/>
      <c r="F94" s="1"/>
      <c r="G94" s="1"/>
      <c r="H94" s="1"/>
      <c r="I94" s="1"/>
      <c r="J94" s="1"/>
      <c r="K94" s="1"/>
      <c r="L94" s="2"/>
    </row>
  </sheetData>
  <dataConsolidate/>
  <pageMargins left="0.25" right="0.25" top="0.75" bottom="0.75" header="0.3" footer="0.3"/>
  <pageSetup paperSize="8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40"/>
  <sheetViews>
    <sheetView workbookViewId="0"/>
  </sheetViews>
  <sheetFormatPr defaultColWidth="9.1796875" defaultRowHeight="14.5" outlineLevelCol="1"/>
  <cols>
    <col min="1" max="1" width="106" style="3" customWidth="1"/>
    <col min="2" max="2" width="12.7265625" style="11" bestFit="1" customWidth="1"/>
    <col min="3" max="3" width="14" style="11" bestFit="1" customWidth="1"/>
    <col min="4" max="4" width="22" style="3" bestFit="1" customWidth="1"/>
    <col min="5" max="5" width="12.54296875" style="3" customWidth="1"/>
    <col min="6" max="10" width="9.26953125" style="12" hidden="1" customWidth="1" outlineLevel="1"/>
    <col min="11" max="11" width="11.81640625" style="12" hidden="1" customWidth="1" outlineLevel="1"/>
    <col min="12" max="12" width="15.26953125" style="3" bestFit="1" customWidth="1" collapsed="1"/>
    <col min="13" max="13" width="15" style="3" customWidth="1"/>
    <col min="14" max="14" width="9.1796875" style="3"/>
    <col min="15" max="15" width="42" style="3" customWidth="1"/>
    <col min="16" max="16" width="19.54296875" style="3" bestFit="1" customWidth="1"/>
    <col min="17" max="17" width="16.453125" style="3" customWidth="1"/>
    <col min="18" max="18" width="18.26953125" style="3" customWidth="1"/>
    <col min="19" max="19" width="16.1796875" style="3" customWidth="1"/>
    <col min="20" max="16384" width="9.1796875" style="3"/>
  </cols>
  <sheetData>
    <row r="1" spans="1:12" s="51" customFormat="1" ht="28.5">
      <c r="A1" s="7" t="s">
        <v>183</v>
      </c>
      <c r="B1" s="8"/>
      <c r="C1" s="8"/>
      <c r="D1" s="9"/>
      <c r="E1" s="9"/>
      <c r="F1" s="10"/>
      <c r="G1" s="10"/>
      <c r="H1" s="10"/>
      <c r="I1" s="10"/>
      <c r="J1" s="10"/>
      <c r="K1" s="10"/>
      <c r="L1" s="9"/>
    </row>
    <row r="2" spans="1:12" ht="15" thickBot="1"/>
    <row r="3" spans="1:12" ht="21.5" thickBot="1">
      <c r="A3" s="83" t="s">
        <v>137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>
      <c r="A4" s="32" t="s">
        <v>31</v>
      </c>
      <c r="B4" s="33" t="s">
        <v>20</v>
      </c>
      <c r="C4" s="33" t="s">
        <v>21</v>
      </c>
      <c r="D4" s="34" t="s">
        <v>1</v>
      </c>
      <c r="E4" s="34" t="s">
        <v>4</v>
      </c>
      <c r="F4" s="35" t="s">
        <v>3</v>
      </c>
      <c r="G4" s="35" t="s">
        <v>5</v>
      </c>
      <c r="H4" s="35" t="s">
        <v>6</v>
      </c>
      <c r="I4" s="35"/>
      <c r="J4" s="35" t="s">
        <v>22</v>
      </c>
      <c r="K4" s="35" t="s">
        <v>24</v>
      </c>
      <c r="L4" s="34" t="s">
        <v>27</v>
      </c>
    </row>
    <row r="5" spans="1:12">
      <c r="A5" s="14" t="s">
        <v>68</v>
      </c>
      <c r="B5" s="15">
        <f>+C5*E5</f>
        <v>0</v>
      </c>
      <c r="C5" s="15">
        <v>758000</v>
      </c>
      <c r="D5" s="14" t="s">
        <v>89</v>
      </c>
      <c r="E5" s="16">
        <v>0</v>
      </c>
      <c r="F5" s="17"/>
      <c r="G5" s="17"/>
      <c r="H5" s="17"/>
      <c r="I5" s="17"/>
      <c r="J5" s="17">
        <f>(E5*F5)*G5*H5</f>
        <v>0</v>
      </c>
      <c r="K5" s="17" t="e">
        <f>+(E5)*(G5*H5)/(B5/F5)</f>
        <v>#DIV/0!</v>
      </c>
      <c r="L5" s="14"/>
    </row>
    <row r="6" spans="1:12">
      <c r="A6" s="14" t="s">
        <v>69</v>
      </c>
      <c r="B6" s="15">
        <f>+C6*E6</f>
        <v>0</v>
      </c>
      <c r="C6" s="15">
        <v>200</v>
      </c>
      <c r="D6" s="20" t="s">
        <v>184</v>
      </c>
      <c r="E6" s="16">
        <v>0</v>
      </c>
      <c r="F6" s="17">
        <v>1</v>
      </c>
      <c r="G6" s="17">
        <v>1.1499999999999999</v>
      </c>
      <c r="H6" s="17">
        <v>10</v>
      </c>
      <c r="I6" s="17"/>
      <c r="J6" s="17">
        <f>IF(E5=0,0,(E6*F6)*G6*H6)</f>
        <v>0</v>
      </c>
      <c r="K6" s="17" t="e">
        <f>+(E6)*(G6*H6)/(B6/F6)</f>
        <v>#DIV/0!</v>
      </c>
      <c r="L6" s="14"/>
    </row>
    <row r="7" spans="1:12">
      <c r="A7" s="19" t="s">
        <v>10</v>
      </c>
      <c r="B7" s="74">
        <f>SUM(B5:B6)</f>
        <v>0</v>
      </c>
      <c r="C7" s="74"/>
      <c r="D7" s="19"/>
      <c r="E7" s="75"/>
      <c r="F7" s="76"/>
      <c r="G7" s="76"/>
      <c r="H7" s="76"/>
      <c r="I7" s="76"/>
      <c r="J7" s="76">
        <f>SUM(J5:J6)</f>
        <v>0</v>
      </c>
      <c r="K7" s="76"/>
      <c r="L7" s="19"/>
    </row>
    <row r="8" spans="1:12" ht="15" thickBot="1"/>
    <row r="9" spans="1:12" ht="21.5" thickBot="1">
      <c r="A9" s="83" t="s">
        <v>138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5"/>
    </row>
    <row r="10" spans="1:12">
      <c r="A10" s="32" t="s">
        <v>31</v>
      </c>
      <c r="B10" s="33" t="s">
        <v>20</v>
      </c>
      <c r="C10" s="33" t="s">
        <v>21</v>
      </c>
      <c r="D10" s="34" t="s">
        <v>1</v>
      </c>
      <c r="E10" s="34" t="s">
        <v>4</v>
      </c>
      <c r="F10" s="35" t="s">
        <v>3</v>
      </c>
      <c r="G10" s="35" t="s">
        <v>5</v>
      </c>
      <c r="H10" s="35" t="s">
        <v>6</v>
      </c>
      <c r="I10" s="35"/>
      <c r="J10" s="35" t="s">
        <v>22</v>
      </c>
      <c r="K10" s="35" t="s">
        <v>24</v>
      </c>
      <c r="L10" s="34" t="s">
        <v>27</v>
      </c>
    </row>
    <row r="11" spans="1:12">
      <c r="A11" s="14" t="s">
        <v>68</v>
      </c>
      <c r="B11" s="15">
        <f>+C11*E11</f>
        <v>0</v>
      </c>
      <c r="C11" s="15">
        <v>758000</v>
      </c>
      <c r="D11" s="14" t="s">
        <v>89</v>
      </c>
      <c r="E11" s="16">
        <v>0</v>
      </c>
      <c r="F11" s="17"/>
      <c r="G11" s="17"/>
      <c r="H11" s="17"/>
      <c r="I11" s="17"/>
      <c r="J11" s="17">
        <f>(E11*F11)*G11*H11</f>
        <v>0</v>
      </c>
      <c r="K11" s="17" t="e">
        <f>+(E11)*(G11*H11)/(B11/F11)</f>
        <v>#DIV/0!</v>
      </c>
      <c r="L11" s="14"/>
    </row>
    <row r="12" spans="1:12">
      <c r="A12" s="14" t="s">
        <v>69</v>
      </c>
      <c r="B12" s="15">
        <f>+C12*E12</f>
        <v>0</v>
      </c>
      <c r="C12" s="15">
        <v>200</v>
      </c>
      <c r="D12" s="20" t="s">
        <v>184</v>
      </c>
      <c r="E12" s="16">
        <v>0</v>
      </c>
      <c r="F12" s="17">
        <v>1</v>
      </c>
      <c r="G12" s="17">
        <v>0.5</v>
      </c>
      <c r="H12" s="17">
        <v>10</v>
      </c>
      <c r="I12" s="17"/>
      <c r="J12" s="17">
        <f>IF(E11=0,0,(E12*F12)*G12*H12)</f>
        <v>0</v>
      </c>
      <c r="K12" s="17" t="e">
        <f>+(E12)*(G12*H12)/(B12/F12)</f>
        <v>#DIV/0!</v>
      </c>
      <c r="L12" s="14"/>
    </row>
    <row r="13" spans="1:12">
      <c r="A13" s="19" t="s">
        <v>10</v>
      </c>
      <c r="B13" s="74">
        <f>SUM(B11:B12)</f>
        <v>0</v>
      </c>
      <c r="C13" s="74"/>
      <c r="D13" s="19"/>
      <c r="E13" s="75"/>
      <c r="F13" s="76"/>
      <c r="G13" s="76"/>
      <c r="H13" s="76"/>
      <c r="I13" s="76"/>
      <c r="J13" s="76">
        <f>SUM(J11:J12)</f>
        <v>0</v>
      </c>
      <c r="K13" s="76"/>
      <c r="L13" s="19"/>
    </row>
    <row r="14" spans="1:12" ht="15" thickBot="1"/>
    <row r="15" spans="1:12" ht="21.5" thickBot="1">
      <c r="A15" s="83" t="s">
        <v>139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5"/>
    </row>
    <row r="16" spans="1:12">
      <c r="A16" s="32" t="s">
        <v>31</v>
      </c>
      <c r="B16" s="33" t="s">
        <v>0</v>
      </c>
      <c r="C16" s="33"/>
      <c r="D16" s="34" t="s">
        <v>1</v>
      </c>
      <c r="E16" s="34" t="s">
        <v>4</v>
      </c>
      <c r="F16" s="35" t="s">
        <v>3</v>
      </c>
      <c r="G16" s="35" t="s">
        <v>5</v>
      </c>
      <c r="H16" s="35" t="s">
        <v>6</v>
      </c>
      <c r="I16" s="35"/>
      <c r="J16" s="35" t="s">
        <v>22</v>
      </c>
      <c r="K16" s="35"/>
      <c r="L16" s="34"/>
    </row>
    <row r="17" spans="1:12">
      <c r="A17" s="29" t="s">
        <v>70</v>
      </c>
      <c r="B17" s="15">
        <f>+C17*E17</f>
        <v>0</v>
      </c>
      <c r="C17" s="46">
        <v>13700</v>
      </c>
      <c r="D17" s="14" t="s">
        <v>50</v>
      </c>
      <c r="E17" s="16">
        <v>0</v>
      </c>
      <c r="F17" s="17">
        <v>2995</v>
      </c>
      <c r="G17" s="17">
        <v>1.0900000000000001</v>
      </c>
      <c r="H17" s="17">
        <v>25</v>
      </c>
      <c r="I17" s="17"/>
      <c r="J17" s="17">
        <f>(E17*F17)*G17*H17</f>
        <v>0</v>
      </c>
      <c r="K17" s="17" t="e">
        <f>+(E17)*(G17*H17)/(B17/F17)</f>
        <v>#DIV/0!</v>
      </c>
      <c r="L17" s="14"/>
    </row>
    <row r="18" spans="1:12">
      <c r="A18" s="29" t="s">
        <v>71</v>
      </c>
      <c r="B18" s="15">
        <f>+C18*E18</f>
        <v>0</v>
      </c>
      <c r="C18" s="46">
        <v>3000</v>
      </c>
      <c r="D18" s="14" t="s">
        <v>50</v>
      </c>
      <c r="E18" s="16">
        <v>0</v>
      </c>
      <c r="F18" s="17">
        <v>0</v>
      </c>
      <c r="G18" s="17">
        <v>0</v>
      </c>
      <c r="H18" s="17">
        <v>0</v>
      </c>
      <c r="I18" s="17"/>
      <c r="J18" s="17">
        <f t="shared" ref="J18" si="0">(E18*F18)*G18*H18</f>
        <v>0</v>
      </c>
      <c r="K18" s="17" t="e">
        <f t="shared" ref="K18" si="1">+(E18)*(G18*H18)/(B18/F18)</f>
        <v>#DIV/0!</v>
      </c>
      <c r="L18" s="14"/>
    </row>
    <row r="19" spans="1:12">
      <c r="A19" s="19" t="s">
        <v>10</v>
      </c>
      <c r="B19" s="74">
        <f>SUM(B17:B18)</f>
        <v>0</v>
      </c>
      <c r="C19" s="38"/>
      <c r="D19" s="25"/>
      <c r="E19" s="26"/>
      <c r="F19" s="27"/>
      <c r="G19" s="27"/>
      <c r="H19" s="27"/>
      <c r="I19" s="27"/>
      <c r="J19" s="27">
        <f>SUM(J17:J18)</f>
        <v>0</v>
      </c>
      <c r="K19" s="27"/>
      <c r="L19" s="25"/>
    </row>
    <row r="20" spans="1:12" ht="15" thickBot="1"/>
    <row r="21" spans="1:12" ht="21.5" thickBot="1">
      <c r="A21" s="83" t="s">
        <v>140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5"/>
    </row>
    <row r="22" spans="1:12">
      <c r="A22" s="32" t="s">
        <v>31</v>
      </c>
      <c r="B22" s="33" t="s">
        <v>0</v>
      </c>
      <c r="C22" s="33"/>
      <c r="D22" s="34" t="s">
        <v>1</v>
      </c>
      <c r="E22" s="34" t="s">
        <v>4</v>
      </c>
      <c r="F22" s="35" t="s">
        <v>3</v>
      </c>
      <c r="G22" s="35" t="s">
        <v>5</v>
      </c>
      <c r="H22" s="35" t="s">
        <v>6</v>
      </c>
      <c r="I22" s="35"/>
      <c r="J22" s="35" t="s">
        <v>22</v>
      </c>
      <c r="K22" s="35"/>
      <c r="L22" s="34"/>
    </row>
    <row r="23" spans="1:12">
      <c r="A23" s="29" t="s">
        <v>70</v>
      </c>
      <c r="B23" s="15">
        <f>+C23*E23</f>
        <v>0</v>
      </c>
      <c r="C23" s="46">
        <v>13700</v>
      </c>
      <c r="D23" s="14" t="s">
        <v>50</v>
      </c>
      <c r="E23" s="16">
        <v>0</v>
      </c>
      <c r="F23" s="17">
        <v>2995</v>
      </c>
      <c r="G23" s="17">
        <v>1.26</v>
      </c>
      <c r="H23" s="17">
        <v>25</v>
      </c>
      <c r="I23" s="17"/>
      <c r="J23" s="17">
        <f>(E23*F23)*G23*H23</f>
        <v>0</v>
      </c>
      <c r="K23" s="17" t="e">
        <f>+(E23)*(G23*H23)/(B23/F23)</f>
        <v>#DIV/0!</v>
      </c>
      <c r="L23" s="14"/>
    </row>
    <row r="24" spans="1:12">
      <c r="A24" s="29" t="s">
        <v>71</v>
      </c>
      <c r="B24" s="15">
        <f>+C24*E24</f>
        <v>0</v>
      </c>
      <c r="C24" s="46">
        <v>3000</v>
      </c>
      <c r="D24" s="14" t="s">
        <v>50</v>
      </c>
      <c r="E24" s="16">
        <v>0</v>
      </c>
      <c r="F24" s="17">
        <v>0</v>
      </c>
      <c r="G24" s="17">
        <v>0</v>
      </c>
      <c r="H24" s="17">
        <v>0</v>
      </c>
      <c r="I24" s="17"/>
      <c r="J24" s="17">
        <f t="shared" ref="J24" si="2">(E24*F24)*G24*H24</f>
        <v>0</v>
      </c>
      <c r="K24" s="17" t="e">
        <f t="shared" ref="K24" si="3">+(E24)*(G24*H24)/(B24/F24)</f>
        <v>#DIV/0!</v>
      </c>
      <c r="L24" s="14"/>
    </row>
    <row r="25" spans="1:12">
      <c r="A25" s="19" t="s">
        <v>10</v>
      </c>
      <c r="B25" s="74">
        <f>SUM(B23:B24)</f>
        <v>0</v>
      </c>
      <c r="C25" s="38"/>
      <c r="D25" s="25"/>
      <c r="E25" s="26"/>
      <c r="F25" s="27"/>
      <c r="G25" s="27"/>
      <c r="H25" s="27"/>
      <c r="I25" s="27"/>
      <c r="J25" s="27">
        <f>SUM(J23:J24)</f>
        <v>0</v>
      </c>
      <c r="K25" s="27"/>
      <c r="L25" s="19"/>
    </row>
    <row r="29" spans="1:12">
      <c r="A29" s="77" t="s">
        <v>23</v>
      </c>
      <c r="B29" s="70">
        <f>SUM(J7,J13,J19,J25)</f>
        <v>0</v>
      </c>
      <c r="C29" s="1"/>
      <c r="D29" s="2"/>
      <c r="E29" s="2"/>
      <c r="F29" s="2"/>
      <c r="G29" s="2"/>
      <c r="H29" s="2"/>
      <c r="I29" s="2"/>
      <c r="J29" s="2"/>
      <c r="K29" s="2"/>
      <c r="L29" s="2"/>
    </row>
    <row r="30" spans="1:12" ht="15" thickBot="1">
      <c r="A30" s="77" t="s">
        <v>11</v>
      </c>
      <c r="B30" s="70">
        <f>SUM(B7,B13,B19,B25)</f>
        <v>0</v>
      </c>
      <c r="C30" s="1"/>
      <c r="D30" s="2"/>
      <c r="E30" s="2"/>
      <c r="F30" s="2"/>
      <c r="G30" s="2"/>
      <c r="H30" s="2"/>
      <c r="I30" s="2"/>
      <c r="J30" s="2"/>
      <c r="K30" s="2"/>
      <c r="L30" s="2"/>
    </row>
    <row r="31" spans="1:12" ht="15" thickBot="1">
      <c r="A31" s="79" t="s">
        <v>270</v>
      </c>
      <c r="B31" s="71">
        <f>IFERROR(B29/B30,0)*1000</f>
        <v>0</v>
      </c>
      <c r="C31" s="1"/>
      <c r="D31" s="2"/>
      <c r="E31" s="2"/>
      <c r="F31" s="2"/>
      <c r="G31" s="2"/>
      <c r="H31" s="2"/>
      <c r="I31" s="2"/>
      <c r="J31" s="2"/>
      <c r="K31" s="2"/>
      <c r="L31" s="2"/>
    </row>
    <row r="38" spans="1:11">
      <c r="B38" s="3"/>
      <c r="C38" s="3"/>
      <c r="F38" s="3"/>
      <c r="G38" s="3"/>
      <c r="H38" s="3"/>
      <c r="I38" s="3"/>
      <c r="J38" s="3"/>
      <c r="K38" s="3"/>
    </row>
    <row r="39" spans="1:11">
      <c r="B39" s="3"/>
      <c r="C39" s="3"/>
      <c r="F39" s="3"/>
      <c r="G39" s="3"/>
      <c r="H39" s="3"/>
      <c r="I39" s="3"/>
      <c r="J39" s="3"/>
      <c r="K39" s="3"/>
    </row>
    <row r="40" spans="1:11">
      <c r="A40" s="4"/>
      <c r="B40" s="3"/>
      <c r="C40" s="3"/>
      <c r="F40" s="3"/>
      <c r="G40" s="3"/>
      <c r="H40" s="3"/>
      <c r="I40" s="3"/>
      <c r="J40" s="3"/>
      <c r="K40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53"/>
  <sheetViews>
    <sheetView workbookViewId="0">
      <selection activeCell="C22" sqref="C22"/>
    </sheetView>
  </sheetViews>
  <sheetFormatPr defaultColWidth="9.1796875" defaultRowHeight="14.5" outlineLevelCol="1"/>
  <cols>
    <col min="1" max="1" width="130.7265625" style="3" customWidth="1"/>
    <col min="2" max="2" width="12.7265625" style="11" bestFit="1" customWidth="1"/>
    <col min="3" max="3" width="14" style="11" bestFit="1" customWidth="1"/>
    <col min="4" max="4" width="22" style="3" bestFit="1" customWidth="1"/>
    <col min="5" max="5" width="12.54296875" style="3" customWidth="1"/>
    <col min="6" max="9" width="9.26953125" style="12" hidden="1" customWidth="1" outlineLevel="1"/>
    <col min="10" max="10" width="18.54296875" style="12" hidden="1" customWidth="1" outlineLevel="1"/>
    <col min="11" max="11" width="15.26953125" style="3" bestFit="1" customWidth="1" collapsed="1"/>
    <col min="12" max="12" width="15" style="3" customWidth="1"/>
    <col min="13" max="13" width="9.1796875" style="3"/>
    <col min="14" max="14" width="42" style="3" customWidth="1"/>
    <col min="15" max="15" width="19.54296875" style="3" bestFit="1" customWidth="1"/>
    <col min="16" max="16" width="16.453125" style="3" customWidth="1"/>
    <col min="17" max="17" width="18.26953125" style="3" customWidth="1"/>
    <col min="18" max="18" width="16.1796875" style="3" customWidth="1"/>
    <col min="19" max="16384" width="9.1796875" style="3"/>
  </cols>
  <sheetData>
    <row r="1" spans="1:11" s="51" customFormat="1" ht="28.5">
      <c r="A1" s="7" t="s">
        <v>112</v>
      </c>
      <c r="B1" s="8"/>
      <c r="C1" s="8"/>
      <c r="D1" s="9"/>
      <c r="E1" s="9"/>
      <c r="F1" s="10"/>
      <c r="G1" s="10"/>
      <c r="H1" s="10"/>
      <c r="I1" s="10"/>
      <c r="J1" s="10"/>
      <c r="K1" s="9"/>
    </row>
    <row r="2" spans="1:11" ht="15" thickBot="1"/>
    <row r="3" spans="1:11" ht="21.5" thickBot="1">
      <c r="A3" s="83" t="s">
        <v>274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>
      <c r="A4" s="32" t="s">
        <v>31</v>
      </c>
      <c r="B4" s="33" t="s">
        <v>20</v>
      </c>
      <c r="C4" s="33" t="s">
        <v>21</v>
      </c>
      <c r="D4" s="34" t="s">
        <v>1</v>
      </c>
      <c r="E4" s="34" t="s">
        <v>4</v>
      </c>
      <c r="F4" s="35" t="s">
        <v>3</v>
      </c>
      <c r="G4" s="35" t="s">
        <v>5</v>
      </c>
      <c r="H4" s="35" t="s">
        <v>6</v>
      </c>
      <c r="I4" s="35" t="s">
        <v>22</v>
      </c>
      <c r="J4" s="35" t="s">
        <v>24</v>
      </c>
      <c r="K4" s="34" t="s">
        <v>27</v>
      </c>
    </row>
    <row r="5" spans="1:11">
      <c r="A5" s="14" t="s">
        <v>72</v>
      </c>
      <c r="B5" s="15">
        <f>+C5*E5</f>
        <v>0</v>
      </c>
      <c r="C5" s="15">
        <v>177</v>
      </c>
      <c r="D5" s="20" t="s">
        <v>184</v>
      </c>
      <c r="E5" s="16">
        <v>0</v>
      </c>
      <c r="F5" s="17">
        <v>1</v>
      </c>
      <c r="G5" s="17">
        <v>7.4</v>
      </c>
      <c r="H5" s="17">
        <v>15</v>
      </c>
      <c r="I5" s="17">
        <f>(E5*F5)*G5*H5</f>
        <v>0</v>
      </c>
      <c r="J5" s="17" t="e">
        <f>+(E5)*(G5*H5)/(B5/F5)</f>
        <v>#DIV/0!</v>
      </c>
      <c r="K5" s="14"/>
    </row>
    <row r="6" spans="1:11">
      <c r="A6" s="19" t="s">
        <v>10</v>
      </c>
      <c r="B6" s="74">
        <f>SUM(B5:B5)</f>
        <v>0</v>
      </c>
      <c r="C6" s="74"/>
      <c r="D6" s="19"/>
      <c r="E6" s="75"/>
      <c r="F6" s="76"/>
      <c r="G6" s="76"/>
      <c r="H6" s="76"/>
      <c r="I6" s="76">
        <f>SUM(I5:I5)</f>
        <v>0</v>
      </c>
      <c r="J6" s="76"/>
      <c r="K6" s="19"/>
    </row>
    <row r="7" spans="1:11" ht="15" thickBot="1"/>
    <row r="8" spans="1:11" ht="21.5" thickBot="1">
      <c r="A8" s="115" t="s">
        <v>151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1">
      <c r="A9" s="32" t="s">
        <v>31</v>
      </c>
      <c r="B9" s="33" t="s">
        <v>20</v>
      </c>
      <c r="C9" s="33" t="s">
        <v>21</v>
      </c>
      <c r="D9" s="34" t="s">
        <v>1</v>
      </c>
      <c r="E9" s="34" t="s">
        <v>4</v>
      </c>
      <c r="F9" s="35" t="s">
        <v>3</v>
      </c>
      <c r="G9" s="35" t="s">
        <v>5</v>
      </c>
      <c r="H9" s="35" t="s">
        <v>6</v>
      </c>
      <c r="I9" s="35" t="s">
        <v>22</v>
      </c>
      <c r="J9" s="35" t="s">
        <v>24</v>
      </c>
      <c r="K9" s="34" t="s">
        <v>27</v>
      </c>
    </row>
    <row r="10" spans="1:11">
      <c r="A10" s="14" t="s">
        <v>72</v>
      </c>
      <c r="B10" s="15">
        <f>+C10*E10</f>
        <v>0</v>
      </c>
      <c r="C10" s="15">
        <v>177</v>
      </c>
      <c r="D10" s="20" t="s">
        <v>184</v>
      </c>
      <c r="E10" s="16">
        <v>0</v>
      </c>
      <c r="F10" s="17">
        <v>1</v>
      </c>
      <c r="G10" s="17">
        <v>4.4000000000000004</v>
      </c>
      <c r="H10" s="17">
        <v>15</v>
      </c>
      <c r="I10" s="17">
        <f>(E10*F10)*G10*H10</f>
        <v>0</v>
      </c>
      <c r="J10" s="17" t="e">
        <f>+(E10)*(G10*H10)/(B10/F10)</f>
        <v>#DIV/0!</v>
      </c>
      <c r="K10" s="14"/>
    </row>
    <row r="11" spans="1:11">
      <c r="A11" s="19" t="s">
        <v>10</v>
      </c>
      <c r="B11" s="74">
        <f>SUM(B10:B10)</f>
        <v>0</v>
      </c>
      <c r="C11" s="74"/>
      <c r="D11" s="19"/>
      <c r="E11" s="75"/>
      <c r="F11" s="76"/>
      <c r="G11" s="76"/>
      <c r="H11" s="76"/>
      <c r="I11" s="76">
        <f>SUM(I10:I10)</f>
        <v>0</v>
      </c>
      <c r="J11" s="76"/>
      <c r="K11" s="19"/>
    </row>
    <row r="12" spans="1:11" ht="15" thickBot="1"/>
    <row r="13" spans="1:11" ht="21.5" thickBot="1">
      <c r="A13" s="83" t="s">
        <v>141</v>
      </c>
      <c r="B13" s="84"/>
      <c r="C13" s="84"/>
      <c r="D13" s="84"/>
      <c r="E13" s="84"/>
      <c r="F13" s="84"/>
      <c r="G13" s="84"/>
      <c r="H13" s="84"/>
      <c r="I13" s="84"/>
      <c r="J13" s="84"/>
      <c r="K13" s="85"/>
    </row>
    <row r="14" spans="1:11">
      <c r="A14" s="32" t="s">
        <v>31</v>
      </c>
      <c r="B14" s="33" t="s">
        <v>0</v>
      </c>
      <c r="C14" s="33"/>
      <c r="D14" s="34" t="s">
        <v>1</v>
      </c>
      <c r="E14" s="34" t="s">
        <v>4</v>
      </c>
      <c r="F14" s="35" t="s">
        <v>3</v>
      </c>
      <c r="G14" s="35" t="s">
        <v>5</v>
      </c>
      <c r="H14" s="35" t="s">
        <v>6</v>
      </c>
      <c r="I14" s="35" t="s">
        <v>22</v>
      </c>
      <c r="J14" s="35"/>
      <c r="K14" s="34"/>
    </row>
    <row r="15" spans="1:11">
      <c r="A15" s="29" t="s">
        <v>73</v>
      </c>
      <c r="B15" s="15">
        <f>+C15*E15</f>
        <v>0</v>
      </c>
      <c r="C15" s="46">
        <v>55000</v>
      </c>
      <c r="D15" s="14" t="s">
        <v>281</v>
      </c>
      <c r="E15" s="16">
        <v>0</v>
      </c>
      <c r="F15" s="17"/>
      <c r="G15" s="17"/>
      <c r="H15" s="17"/>
      <c r="I15" s="17">
        <f>(E15*F15)*G15*H15</f>
        <v>0</v>
      </c>
      <c r="J15" s="17" t="e">
        <f>+(E15)*(G15*H15)/(B15/F15)</f>
        <v>#DIV/0!</v>
      </c>
      <c r="K15" s="14"/>
    </row>
    <row r="16" spans="1:11">
      <c r="A16" s="29" t="s">
        <v>74</v>
      </c>
      <c r="B16" s="15">
        <f>+C16*E16</f>
        <v>0</v>
      </c>
      <c r="C16" s="46">
        <v>58</v>
      </c>
      <c r="D16" s="20" t="s">
        <v>184</v>
      </c>
      <c r="E16" s="16">
        <v>0</v>
      </c>
      <c r="F16" s="17">
        <v>1</v>
      </c>
      <c r="G16" s="17">
        <v>1.4</v>
      </c>
      <c r="H16" s="17">
        <v>10</v>
      </c>
      <c r="I16" s="17">
        <f>IF(E15=0,0,(E16*F16)*G16*H16)</f>
        <v>0</v>
      </c>
      <c r="J16" s="17" t="e">
        <f t="shared" ref="J16" si="0">+(E16)*(G16*H16)/(B16/F16)</f>
        <v>#DIV/0!</v>
      </c>
      <c r="K16" s="14"/>
    </row>
    <row r="17" spans="1:11">
      <c r="A17" s="19" t="s">
        <v>10</v>
      </c>
      <c r="B17" s="74">
        <f>SUM(B15:B16)</f>
        <v>0</v>
      </c>
      <c r="C17" s="38"/>
      <c r="D17" s="25"/>
      <c r="E17" s="26"/>
      <c r="F17" s="27"/>
      <c r="G17" s="27"/>
      <c r="H17" s="27"/>
      <c r="I17" s="27">
        <f>SUM(I15:I16)</f>
        <v>0</v>
      </c>
      <c r="J17" s="27"/>
      <c r="K17" s="19"/>
    </row>
    <row r="18" spans="1:11" ht="15" thickBot="1"/>
    <row r="19" spans="1:11" ht="21.5" thickBot="1">
      <c r="A19" s="83" t="s">
        <v>152</v>
      </c>
      <c r="B19" s="84"/>
      <c r="C19" s="84"/>
      <c r="D19" s="84"/>
      <c r="E19" s="84"/>
      <c r="F19" s="84"/>
      <c r="G19" s="84"/>
      <c r="H19" s="84"/>
      <c r="I19" s="84"/>
      <c r="J19" s="84"/>
      <c r="K19" s="85"/>
    </row>
    <row r="20" spans="1:11">
      <c r="A20" s="32" t="s">
        <v>31</v>
      </c>
      <c r="B20" s="33" t="s">
        <v>0</v>
      </c>
      <c r="C20" s="33"/>
      <c r="D20" s="34" t="s">
        <v>1</v>
      </c>
      <c r="E20" s="34" t="s">
        <v>4</v>
      </c>
      <c r="F20" s="35" t="s">
        <v>3</v>
      </c>
      <c r="G20" s="35" t="s">
        <v>5</v>
      </c>
      <c r="H20" s="35" t="s">
        <v>6</v>
      </c>
      <c r="I20" s="35" t="s">
        <v>22</v>
      </c>
      <c r="J20" s="35"/>
      <c r="K20" s="34"/>
    </row>
    <row r="21" spans="1:11">
      <c r="A21" s="29" t="s">
        <v>73</v>
      </c>
      <c r="B21" s="15">
        <f>+C21*E21</f>
        <v>0</v>
      </c>
      <c r="C21" s="46">
        <v>55000</v>
      </c>
      <c r="D21" s="14" t="s">
        <v>281</v>
      </c>
      <c r="E21" s="16">
        <v>0</v>
      </c>
      <c r="F21" s="17"/>
      <c r="G21" s="17"/>
      <c r="H21" s="17"/>
      <c r="I21" s="17">
        <f>(E21*F21)*G21*H21</f>
        <v>0</v>
      </c>
      <c r="J21" s="17" t="e">
        <f>+(E21)*(G21*H21)/(B21/F21)</f>
        <v>#DIV/0!</v>
      </c>
      <c r="K21" s="14"/>
    </row>
    <row r="22" spans="1:11">
      <c r="A22" s="29" t="s">
        <v>74</v>
      </c>
      <c r="B22" s="15">
        <f>+C22*E22</f>
        <v>0</v>
      </c>
      <c r="C22" s="46">
        <v>58</v>
      </c>
      <c r="D22" s="20" t="s">
        <v>184</v>
      </c>
      <c r="E22" s="16">
        <v>0</v>
      </c>
      <c r="F22" s="17">
        <v>1</v>
      </c>
      <c r="G22" s="17">
        <v>1</v>
      </c>
      <c r="H22" s="17">
        <v>10</v>
      </c>
      <c r="I22" s="17">
        <f>IF(E21=0,0,(E22*F22)*G22*H22)</f>
        <v>0</v>
      </c>
      <c r="J22" s="17" t="e">
        <f t="shared" ref="J22" si="1">+(E22)*(G22*H22)/(B22/F22)</f>
        <v>#DIV/0!</v>
      </c>
      <c r="K22" s="14"/>
    </row>
    <row r="23" spans="1:11">
      <c r="A23" s="19" t="s">
        <v>10</v>
      </c>
      <c r="B23" s="74">
        <f>SUM(B21:B22)</f>
        <v>0</v>
      </c>
      <c r="C23" s="38"/>
      <c r="D23" s="25"/>
      <c r="E23" s="26"/>
      <c r="F23" s="27"/>
      <c r="G23" s="27"/>
      <c r="H23" s="27"/>
      <c r="I23" s="27">
        <f>SUM(I21:I22)</f>
        <v>0</v>
      </c>
      <c r="J23" s="27"/>
      <c r="K23" s="19"/>
    </row>
    <row r="24" spans="1:11" ht="15" thickBot="1">
      <c r="A24" s="91"/>
      <c r="B24" s="92"/>
      <c r="C24" s="92"/>
      <c r="D24" s="91"/>
      <c r="E24" s="93"/>
      <c r="F24" s="94"/>
      <c r="G24" s="94"/>
      <c r="H24" s="94"/>
      <c r="I24" s="94"/>
      <c r="J24" s="94"/>
      <c r="K24" s="91"/>
    </row>
    <row r="25" spans="1:11" ht="21.5" thickBot="1">
      <c r="A25" s="83" t="s">
        <v>142</v>
      </c>
      <c r="B25" s="84"/>
      <c r="C25" s="84"/>
      <c r="D25" s="84"/>
      <c r="E25" s="84"/>
      <c r="F25" s="84"/>
      <c r="G25" s="84"/>
      <c r="H25" s="84"/>
      <c r="I25" s="84"/>
      <c r="J25" s="84"/>
      <c r="K25" s="85"/>
    </row>
    <row r="26" spans="1:11">
      <c r="A26" s="32" t="s">
        <v>29</v>
      </c>
      <c r="B26" s="33" t="s">
        <v>0</v>
      </c>
      <c r="C26" s="33"/>
      <c r="D26" s="34" t="s">
        <v>1</v>
      </c>
      <c r="E26" s="34" t="s">
        <v>4</v>
      </c>
      <c r="F26" s="35" t="s">
        <v>3</v>
      </c>
      <c r="G26" s="35" t="s">
        <v>5</v>
      </c>
      <c r="H26" s="35" t="s">
        <v>6</v>
      </c>
      <c r="I26" s="35" t="s">
        <v>22</v>
      </c>
      <c r="J26" s="35"/>
      <c r="K26" s="34"/>
    </row>
    <row r="27" spans="1:11">
      <c r="A27" s="29" t="s">
        <v>75</v>
      </c>
      <c r="B27" s="46">
        <f>+C27*E27</f>
        <v>0</v>
      </c>
      <c r="C27" s="46">
        <v>100</v>
      </c>
      <c r="D27" s="20" t="s">
        <v>184</v>
      </c>
      <c r="E27" s="16">
        <v>0</v>
      </c>
      <c r="F27" s="17">
        <v>1</v>
      </c>
      <c r="G27" s="17">
        <v>5</v>
      </c>
      <c r="H27" s="17">
        <v>20</v>
      </c>
      <c r="I27" s="17">
        <f>(E27*F27)*G27*H27</f>
        <v>0</v>
      </c>
      <c r="J27" s="17" t="e">
        <f>+(E27)*(G27*H27)/(B27/F27)</f>
        <v>#DIV/0!</v>
      </c>
      <c r="K27" s="14"/>
    </row>
    <row r="28" spans="1:11">
      <c r="A28" s="19" t="s">
        <v>10</v>
      </c>
      <c r="B28" s="38">
        <f>SUM(B27:B27)</f>
        <v>0</v>
      </c>
      <c r="C28" s="38"/>
      <c r="D28" s="25"/>
      <c r="E28" s="26"/>
      <c r="F28" s="27"/>
      <c r="G28" s="27"/>
      <c r="H28" s="27"/>
      <c r="I28" s="27">
        <f>SUM(I27:I27)</f>
        <v>0</v>
      </c>
      <c r="J28" s="27"/>
      <c r="K28" s="19"/>
    </row>
    <row r="29" spans="1:11" ht="15" thickBot="1"/>
    <row r="30" spans="1:11" ht="21.5" thickBot="1">
      <c r="A30" s="83" t="s">
        <v>143</v>
      </c>
      <c r="B30" s="84"/>
      <c r="C30" s="84"/>
      <c r="D30" s="84"/>
      <c r="E30" s="84"/>
      <c r="F30" s="84"/>
      <c r="G30" s="84"/>
      <c r="H30" s="84"/>
      <c r="I30" s="84"/>
      <c r="J30" s="84"/>
      <c r="K30" s="85"/>
    </row>
    <row r="31" spans="1:11">
      <c r="A31" s="32" t="s">
        <v>31</v>
      </c>
      <c r="B31" s="33" t="s">
        <v>0</v>
      </c>
      <c r="C31" s="33"/>
      <c r="D31" s="34" t="s">
        <v>1</v>
      </c>
      <c r="E31" s="34" t="s">
        <v>4</v>
      </c>
      <c r="F31" s="35" t="s">
        <v>3</v>
      </c>
      <c r="G31" s="35" t="s">
        <v>5</v>
      </c>
      <c r="H31" s="35" t="s">
        <v>6</v>
      </c>
      <c r="I31" s="35" t="s">
        <v>22</v>
      </c>
      <c r="J31" s="35"/>
      <c r="K31" s="34"/>
    </row>
    <row r="32" spans="1:11">
      <c r="A32" s="29" t="s">
        <v>76</v>
      </c>
      <c r="B32" s="46">
        <f>+C32*E32</f>
        <v>0</v>
      </c>
      <c r="C32" s="46">
        <v>437000</v>
      </c>
      <c r="D32" s="14" t="s">
        <v>282</v>
      </c>
      <c r="E32" s="16">
        <v>0</v>
      </c>
      <c r="F32" s="17">
        <v>2995</v>
      </c>
      <c r="G32" s="17">
        <v>192</v>
      </c>
      <c r="H32" s="17">
        <v>15</v>
      </c>
      <c r="I32" s="17">
        <f>(E32*F32)*G32*H32</f>
        <v>0</v>
      </c>
      <c r="J32" s="86" t="e">
        <f>+(E32)*(G32*H32)/(B32/F32)</f>
        <v>#DIV/0!</v>
      </c>
      <c r="K32" s="14"/>
    </row>
    <row r="33" spans="1:11">
      <c r="A33" s="19" t="s">
        <v>10</v>
      </c>
      <c r="B33" s="38">
        <f>SUM(B32)</f>
        <v>0</v>
      </c>
      <c r="C33" s="38"/>
      <c r="D33" s="25"/>
      <c r="E33" s="26"/>
      <c r="F33" s="27"/>
      <c r="G33" s="27"/>
      <c r="H33" s="27"/>
      <c r="I33" s="27">
        <f>SUM(I32)</f>
        <v>0</v>
      </c>
      <c r="J33" s="27"/>
      <c r="K33" s="19"/>
    </row>
    <row r="34" spans="1:11" ht="15" thickBot="1"/>
    <row r="35" spans="1:11" ht="21.5" thickBot="1">
      <c r="A35" s="83" t="s">
        <v>77</v>
      </c>
      <c r="B35" s="84"/>
      <c r="C35" s="84"/>
      <c r="D35" s="84"/>
      <c r="E35" s="84"/>
      <c r="F35" s="84"/>
      <c r="G35" s="84"/>
      <c r="H35" s="84"/>
      <c r="I35" s="84"/>
      <c r="J35" s="84"/>
      <c r="K35" s="85"/>
    </row>
    <row r="36" spans="1:11">
      <c r="A36" s="32" t="s">
        <v>31</v>
      </c>
      <c r="B36" s="33" t="s">
        <v>0</v>
      </c>
      <c r="C36" s="33"/>
      <c r="D36" s="34" t="s">
        <v>1</v>
      </c>
      <c r="E36" s="34" t="s">
        <v>4</v>
      </c>
      <c r="F36" s="35" t="s">
        <v>3</v>
      </c>
      <c r="G36" s="35" t="s">
        <v>5</v>
      </c>
      <c r="H36" s="35" t="s">
        <v>6</v>
      </c>
      <c r="I36" s="35" t="s">
        <v>22</v>
      </c>
      <c r="J36" s="35"/>
      <c r="K36" s="34"/>
    </row>
    <row r="37" spans="1:11">
      <c r="A37" s="29" t="s">
        <v>78</v>
      </c>
      <c r="B37" s="46">
        <f>+C37*E37</f>
        <v>0</v>
      </c>
      <c r="C37" s="46">
        <v>835</v>
      </c>
      <c r="D37" s="14" t="s">
        <v>126</v>
      </c>
      <c r="E37" s="16">
        <v>0</v>
      </c>
      <c r="F37" s="17">
        <v>1</v>
      </c>
      <c r="G37" s="17">
        <v>13</v>
      </c>
      <c r="H37" s="17">
        <v>20</v>
      </c>
      <c r="I37" s="17">
        <f>(E37*F37)*G37*H37</f>
        <v>0</v>
      </c>
      <c r="J37" s="86" t="e">
        <f>+(E37)*(G37*H37)/(B37/F37)</f>
        <v>#DIV/0!</v>
      </c>
      <c r="K37" s="14"/>
    </row>
    <row r="38" spans="1:11">
      <c r="A38" s="19" t="s">
        <v>10</v>
      </c>
      <c r="B38" s="38">
        <f>SUM(B37)</f>
        <v>0</v>
      </c>
      <c r="C38" s="38"/>
      <c r="D38" s="25"/>
      <c r="E38" s="26"/>
      <c r="F38" s="27"/>
      <c r="G38" s="27"/>
      <c r="H38" s="27"/>
      <c r="I38" s="27">
        <f>SUM(I37)</f>
        <v>0</v>
      </c>
      <c r="J38" s="27"/>
      <c r="K38" s="19"/>
    </row>
    <row r="42" spans="1:11">
      <c r="A42" s="77" t="s">
        <v>23</v>
      </c>
      <c r="B42" s="70">
        <f>SUM(I6,I11,I17,I23,I28,I33,I38)</f>
        <v>0</v>
      </c>
      <c r="C42" s="1"/>
      <c r="D42" s="2"/>
      <c r="E42" s="2"/>
      <c r="F42" s="2"/>
      <c r="G42" s="2"/>
      <c r="H42" s="2"/>
      <c r="I42" s="2"/>
      <c r="J42" s="2"/>
      <c r="K42" s="2"/>
    </row>
    <row r="43" spans="1:11" ht="15" thickBot="1">
      <c r="A43" s="77" t="s">
        <v>11</v>
      </c>
      <c r="B43" s="70">
        <f>SUM(B6,B11,B17,B23,B28,B33,B38)</f>
        <v>0</v>
      </c>
      <c r="C43" s="1"/>
      <c r="D43" s="2"/>
      <c r="E43" s="2"/>
      <c r="F43" s="2"/>
      <c r="G43" s="2"/>
      <c r="H43" s="2"/>
      <c r="I43" s="2"/>
      <c r="J43" s="2"/>
      <c r="K43" s="2"/>
    </row>
    <row r="44" spans="1:11" ht="15" thickBot="1">
      <c r="A44" s="79" t="s">
        <v>270</v>
      </c>
      <c r="B44" s="71">
        <f>IFERROR(B42/B43,0)*1000</f>
        <v>0</v>
      </c>
      <c r="C44" s="1"/>
      <c r="D44" s="2"/>
      <c r="E44" s="2"/>
      <c r="F44" s="2"/>
      <c r="G44" s="2"/>
      <c r="H44" s="2"/>
      <c r="I44" s="2"/>
      <c r="J44" s="2"/>
      <c r="K44" s="2"/>
    </row>
    <row r="51" spans="1:10">
      <c r="B51" s="3"/>
      <c r="C51" s="3"/>
      <c r="F51" s="3"/>
      <c r="G51" s="3"/>
      <c r="H51" s="3"/>
      <c r="I51" s="3"/>
      <c r="J51" s="3"/>
    </row>
    <row r="52" spans="1:10">
      <c r="B52" s="3"/>
      <c r="C52" s="3"/>
      <c r="F52" s="3"/>
      <c r="G52" s="3"/>
      <c r="H52" s="3"/>
      <c r="I52" s="3"/>
      <c r="J52" s="3"/>
    </row>
    <row r="53" spans="1:10">
      <c r="A53" s="4"/>
      <c r="B53" s="3"/>
      <c r="C53" s="3"/>
      <c r="F53" s="3"/>
      <c r="G53" s="3"/>
      <c r="H53" s="3"/>
      <c r="I53" s="3"/>
      <c r="J53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120"/>
  <sheetViews>
    <sheetView workbookViewId="0"/>
  </sheetViews>
  <sheetFormatPr defaultColWidth="9.1796875" defaultRowHeight="14.5" outlineLevelCol="1"/>
  <cols>
    <col min="1" max="1" width="124.54296875" style="3" customWidth="1"/>
    <col min="2" max="2" width="14" style="11" bestFit="1" customWidth="1"/>
    <col min="3" max="3" width="14" style="11" customWidth="1"/>
    <col min="4" max="4" width="15.26953125" style="3" bestFit="1" customWidth="1"/>
    <col min="5" max="5" width="12.54296875" style="3" customWidth="1"/>
    <col min="6" max="8" width="9.26953125" style="12" hidden="1" customWidth="1" outlineLevel="1"/>
    <col min="9" max="9" width="16.1796875" style="12" hidden="1" customWidth="1" outlineLevel="1"/>
    <col min="10" max="10" width="19.7265625" style="12" hidden="1" customWidth="1" outlineLevel="1"/>
    <col min="11" max="11" width="23.81640625" style="3" bestFit="1" customWidth="1" collapsed="1"/>
    <col min="12" max="12" width="15" style="3" customWidth="1"/>
    <col min="13" max="13" width="9.1796875" style="3"/>
    <col min="14" max="14" width="42" style="3" customWidth="1"/>
    <col min="15" max="15" width="19.54296875" style="3" bestFit="1" customWidth="1"/>
    <col min="16" max="16" width="16.453125" style="3" customWidth="1"/>
    <col min="17" max="17" width="18.26953125" style="3" customWidth="1"/>
    <col min="18" max="18" width="16.1796875" style="3" customWidth="1"/>
    <col min="19" max="16384" width="9.1796875" style="3"/>
  </cols>
  <sheetData>
    <row r="1" spans="1:11" s="51" customFormat="1" ht="28.5">
      <c r="A1" s="7" t="s">
        <v>111</v>
      </c>
      <c r="B1" s="8"/>
      <c r="C1" s="8"/>
      <c r="D1" s="9"/>
      <c r="E1" s="9"/>
      <c r="F1" s="10"/>
      <c r="G1" s="10"/>
      <c r="H1" s="10"/>
      <c r="I1" s="10"/>
      <c r="J1" s="10"/>
      <c r="K1" s="9"/>
    </row>
    <row r="2" spans="1:11" ht="15" thickBot="1"/>
    <row r="3" spans="1:11" ht="21.5" thickBot="1">
      <c r="A3" s="43" t="s">
        <v>278</v>
      </c>
      <c r="B3" s="44"/>
      <c r="C3" s="44"/>
      <c r="D3" s="44"/>
      <c r="E3" s="44"/>
      <c r="F3" s="5"/>
      <c r="G3" s="5"/>
      <c r="H3" s="5"/>
      <c r="I3" s="5"/>
      <c r="J3" s="5"/>
      <c r="K3" s="45"/>
    </row>
    <row r="4" spans="1:11" ht="15" customHeight="1">
      <c r="A4" s="32" t="s">
        <v>31</v>
      </c>
      <c r="B4" s="33" t="s">
        <v>20</v>
      </c>
      <c r="C4" s="33" t="s">
        <v>21</v>
      </c>
      <c r="D4" s="34" t="s">
        <v>1</v>
      </c>
      <c r="E4" s="34" t="s">
        <v>4</v>
      </c>
      <c r="F4" s="35" t="s">
        <v>3</v>
      </c>
      <c r="G4" s="35" t="s">
        <v>5</v>
      </c>
      <c r="H4" s="35" t="s">
        <v>6</v>
      </c>
      <c r="I4" s="35" t="s">
        <v>22</v>
      </c>
      <c r="J4" s="35" t="s">
        <v>24</v>
      </c>
      <c r="K4" s="57" t="s">
        <v>27</v>
      </c>
    </row>
    <row r="5" spans="1:11">
      <c r="A5" s="29" t="s">
        <v>195</v>
      </c>
      <c r="B5" s="15">
        <f>+C5*E5</f>
        <v>0</v>
      </c>
      <c r="C5" s="15">
        <v>83000</v>
      </c>
      <c r="D5" s="14" t="s">
        <v>193</v>
      </c>
      <c r="E5" s="16">
        <v>0</v>
      </c>
      <c r="F5" s="17">
        <v>323</v>
      </c>
      <c r="G5" s="17">
        <v>0.18</v>
      </c>
      <c r="H5" s="17">
        <v>10</v>
      </c>
      <c r="I5" s="17">
        <f>IF(E6=0,0,(E5*F5)*G5*H5)</f>
        <v>0</v>
      </c>
      <c r="J5" s="17" t="e">
        <f>+(E5)*(G5*H5)/(B5/F5)</f>
        <v>#DIV/0!</v>
      </c>
      <c r="K5" s="31"/>
    </row>
    <row r="6" spans="1:11">
      <c r="A6" s="29" t="s">
        <v>194</v>
      </c>
      <c r="B6" s="15">
        <f>+C6*E6</f>
        <v>0</v>
      </c>
      <c r="C6" s="15">
        <v>3700</v>
      </c>
      <c r="D6" s="14" t="s">
        <v>79</v>
      </c>
      <c r="E6" s="16">
        <v>0</v>
      </c>
      <c r="F6" s="17"/>
      <c r="G6" s="17"/>
      <c r="H6" s="17"/>
      <c r="I6" s="17">
        <f>(E6*F6)*G6*H6</f>
        <v>0</v>
      </c>
      <c r="J6" s="17" t="e">
        <f>+(E6)*(G6*H6)/(B6/F6)</f>
        <v>#DIV/0!</v>
      </c>
      <c r="K6" s="31"/>
    </row>
    <row r="7" spans="1:11">
      <c r="A7" s="29" t="s">
        <v>289</v>
      </c>
      <c r="B7" s="15">
        <f>+C7*E7</f>
        <v>0</v>
      </c>
      <c r="C7" s="15">
        <v>153000</v>
      </c>
      <c r="D7" s="14" t="s">
        <v>89</v>
      </c>
      <c r="E7" s="16">
        <v>0</v>
      </c>
      <c r="F7" s="17"/>
      <c r="G7" s="17"/>
      <c r="H7" s="17"/>
      <c r="I7" s="17">
        <f>(E7*F7)*G7*H7</f>
        <v>0</v>
      </c>
      <c r="J7" s="17" t="e">
        <f>+(E7)*(G7*H7)/(B7/F7)</f>
        <v>#DIV/0!</v>
      </c>
      <c r="K7" s="31"/>
    </row>
    <row r="8" spans="1:11">
      <c r="A8" s="29" t="s">
        <v>196</v>
      </c>
      <c r="B8" s="15">
        <f>+C8*E8</f>
        <v>0</v>
      </c>
      <c r="C8" s="15">
        <v>57600</v>
      </c>
      <c r="D8" s="14" t="s">
        <v>17</v>
      </c>
      <c r="E8" s="16">
        <v>0</v>
      </c>
      <c r="F8" s="17"/>
      <c r="G8" s="17"/>
      <c r="H8" s="17"/>
      <c r="I8" s="17">
        <f>(E8*F8)*G8*H8</f>
        <v>0</v>
      </c>
      <c r="J8" s="17" t="e">
        <f>+(E8)*(G8*H8)/(B8/F8)</f>
        <v>#DIV/0!</v>
      </c>
      <c r="K8" s="31"/>
    </row>
    <row r="9" spans="1:11">
      <c r="A9" s="29" t="s">
        <v>83</v>
      </c>
      <c r="B9" s="15">
        <f>+C9*E9</f>
        <v>0</v>
      </c>
      <c r="C9" s="15">
        <v>41000</v>
      </c>
      <c r="D9" s="14" t="s">
        <v>17</v>
      </c>
      <c r="E9" s="16">
        <v>0</v>
      </c>
      <c r="F9" s="17"/>
      <c r="G9" s="17"/>
      <c r="H9" s="17"/>
      <c r="I9" s="17">
        <f>(E9*F9)*G9*H9</f>
        <v>0</v>
      </c>
      <c r="J9" s="17" t="e">
        <f>+(E9)*(G9*H9)/(B9/F9)</f>
        <v>#DIV/0!</v>
      </c>
      <c r="K9" s="31"/>
    </row>
    <row r="10" spans="1:11">
      <c r="A10" s="19" t="s">
        <v>10</v>
      </c>
      <c r="B10" s="38">
        <f>SUM(B5:B9)</f>
        <v>0</v>
      </c>
      <c r="C10" s="38"/>
      <c r="D10" s="25"/>
      <c r="E10" s="26"/>
      <c r="F10" s="27"/>
      <c r="G10" s="27"/>
      <c r="H10" s="27"/>
      <c r="I10" s="27">
        <f>SUM(I5:I9)</f>
        <v>0</v>
      </c>
      <c r="J10" s="27"/>
      <c r="K10" s="28"/>
    </row>
    <row r="11" spans="1:11" ht="15" thickBot="1"/>
    <row r="12" spans="1:11" ht="21.5" thickBot="1">
      <c r="A12" s="43" t="s">
        <v>279</v>
      </c>
      <c r="B12" s="44"/>
      <c r="C12" s="44"/>
      <c r="D12" s="44"/>
      <c r="E12" s="44"/>
      <c r="F12" s="5"/>
      <c r="G12" s="5"/>
      <c r="H12" s="5"/>
      <c r="I12" s="5"/>
      <c r="J12" s="5"/>
      <c r="K12" s="45"/>
    </row>
    <row r="13" spans="1:11" ht="15" customHeight="1">
      <c r="A13" s="32" t="s">
        <v>31</v>
      </c>
      <c r="B13" s="33" t="s">
        <v>20</v>
      </c>
      <c r="C13" s="33" t="s">
        <v>21</v>
      </c>
      <c r="D13" s="34" t="s">
        <v>1</v>
      </c>
      <c r="E13" s="34" t="s">
        <v>4</v>
      </c>
      <c r="F13" s="35" t="s">
        <v>3</v>
      </c>
      <c r="G13" s="35" t="s">
        <v>5</v>
      </c>
      <c r="H13" s="35" t="s">
        <v>6</v>
      </c>
      <c r="I13" s="35" t="s">
        <v>22</v>
      </c>
      <c r="J13" s="35" t="s">
        <v>24</v>
      </c>
      <c r="K13" s="57" t="s">
        <v>27</v>
      </c>
    </row>
    <row r="14" spans="1:11">
      <c r="A14" s="29" t="s">
        <v>313</v>
      </c>
      <c r="B14" s="15">
        <f>+C14*E14</f>
        <v>0</v>
      </c>
      <c r="C14" s="15">
        <v>539000</v>
      </c>
      <c r="D14" s="14" t="s">
        <v>193</v>
      </c>
      <c r="E14" s="16">
        <v>0</v>
      </c>
      <c r="F14" s="17">
        <v>323</v>
      </c>
      <c r="G14" s="17">
        <v>0.46</v>
      </c>
      <c r="H14" s="17">
        <v>10</v>
      </c>
      <c r="I14" s="17">
        <f>(E14*F14)*G14*H14</f>
        <v>0</v>
      </c>
      <c r="J14" s="17" t="e">
        <f>+(E14)*(G14*H14)/(B14/F14)</f>
        <v>#DIV/0!</v>
      </c>
      <c r="K14" s="31"/>
    </row>
    <row r="15" spans="1:11">
      <c r="A15" s="29" t="s">
        <v>289</v>
      </c>
      <c r="B15" s="15">
        <f>+C15*E15</f>
        <v>0</v>
      </c>
      <c r="C15" s="15">
        <v>153000</v>
      </c>
      <c r="D15" s="14" t="s">
        <v>89</v>
      </c>
      <c r="E15" s="16">
        <v>0</v>
      </c>
      <c r="F15" s="17"/>
      <c r="G15" s="17"/>
      <c r="H15" s="17"/>
      <c r="I15" s="17">
        <f>(E15*F15)*G15*H15</f>
        <v>0</v>
      </c>
      <c r="J15" s="17" t="e">
        <f>+(E15)*(G15*H15)/(B15/F15)</f>
        <v>#DIV/0!</v>
      </c>
      <c r="K15" s="31"/>
    </row>
    <row r="16" spans="1:11">
      <c r="A16" s="29" t="s">
        <v>196</v>
      </c>
      <c r="B16" s="15">
        <f>+C16*E16</f>
        <v>0</v>
      </c>
      <c r="C16" s="15">
        <v>57600</v>
      </c>
      <c r="D16" s="14" t="s">
        <v>17</v>
      </c>
      <c r="E16" s="16">
        <v>0</v>
      </c>
      <c r="F16" s="17"/>
      <c r="G16" s="17"/>
      <c r="H16" s="17"/>
      <c r="I16" s="17">
        <f>(E16*F16)*G16*H16</f>
        <v>0</v>
      </c>
      <c r="J16" s="17" t="e">
        <f>+(E16)*(G16*H16)/(B16/F16)</f>
        <v>#DIV/0!</v>
      </c>
      <c r="K16" s="31"/>
    </row>
    <row r="17" spans="1:11">
      <c r="A17" s="29" t="s">
        <v>315</v>
      </c>
      <c r="B17" s="15">
        <f>+C17*E17</f>
        <v>0</v>
      </c>
      <c r="C17" s="15">
        <v>41000</v>
      </c>
      <c r="D17" s="14" t="s">
        <v>17</v>
      </c>
      <c r="E17" s="16">
        <v>0</v>
      </c>
      <c r="F17" s="17"/>
      <c r="G17" s="17"/>
      <c r="H17" s="17"/>
      <c r="I17" s="17">
        <f>(E17*F17)*G17*H17</f>
        <v>0</v>
      </c>
      <c r="J17" s="17" t="e">
        <f>+(E17)*(G17*H17)/(B17/F17)</f>
        <v>#DIV/0!</v>
      </c>
      <c r="K17" s="31"/>
    </row>
    <row r="18" spans="1:11">
      <c r="A18" s="19" t="s">
        <v>10</v>
      </c>
      <c r="B18" s="38">
        <f>SUM(B14:B17)</f>
        <v>0</v>
      </c>
      <c r="C18" s="38"/>
      <c r="D18" s="25"/>
      <c r="E18" s="26"/>
      <c r="F18" s="27"/>
      <c r="G18" s="27"/>
      <c r="H18" s="27"/>
      <c r="I18" s="27">
        <f>SUM(I14:I17)</f>
        <v>0</v>
      </c>
      <c r="J18" s="27"/>
      <c r="K18" s="28"/>
    </row>
    <row r="19" spans="1:11" ht="15" thickBot="1">
      <c r="B19" s="3"/>
      <c r="C19" s="3"/>
    </row>
    <row r="20" spans="1:11" ht="21.5" thickBot="1">
      <c r="A20" s="43" t="s">
        <v>280</v>
      </c>
      <c r="B20" s="44"/>
      <c r="C20" s="44"/>
      <c r="D20" s="44"/>
      <c r="E20" s="44"/>
      <c r="F20" s="5"/>
      <c r="G20" s="5"/>
      <c r="H20" s="5"/>
      <c r="I20" s="5"/>
      <c r="J20" s="5"/>
      <c r="K20" s="45"/>
    </row>
    <row r="21" spans="1:11">
      <c r="A21" s="99" t="s">
        <v>30</v>
      </c>
      <c r="B21" s="100" t="s">
        <v>0</v>
      </c>
      <c r="C21" s="100"/>
      <c r="D21" s="101" t="s">
        <v>1</v>
      </c>
      <c r="E21" s="101" t="s">
        <v>4</v>
      </c>
      <c r="F21" s="102" t="s">
        <v>3</v>
      </c>
      <c r="G21" s="102" t="s">
        <v>5</v>
      </c>
      <c r="H21" s="102" t="s">
        <v>6</v>
      </c>
      <c r="I21" s="102" t="s">
        <v>22</v>
      </c>
      <c r="J21" s="102"/>
      <c r="K21" s="57"/>
    </row>
    <row r="22" spans="1:11">
      <c r="A22" s="14" t="s">
        <v>197</v>
      </c>
      <c r="B22" s="15">
        <f>+C22*E22</f>
        <v>0</v>
      </c>
      <c r="C22" s="15">
        <v>343000</v>
      </c>
      <c r="D22" s="14" t="s">
        <v>193</v>
      </c>
      <c r="E22" s="16">
        <v>0</v>
      </c>
      <c r="F22" s="17">
        <v>323</v>
      </c>
      <c r="G22" s="17">
        <v>0.46</v>
      </c>
      <c r="H22" s="17">
        <v>10</v>
      </c>
      <c r="I22" s="17">
        <f>(E22*F22)*G22*H22</f>
        <v>0</v>
      </c>
      <c r="J22" s="17" t="e">
        <f>+(E22)*(G22*H22)/(B22/F22)</f>
        <v>#DIV/0!</v>
      </c>
      <c r="K22" s="18"/>
    </row>
    <row r="23" spans="1:11">
      <c r="A23" s="29" t="s">
        <v>196</v>
      </c>
      <c r="B23" s="15">
        <f>+C23*E23</f>
        <v>0</v>
      </c>
      <c r="C23" s="15">
        <v>57600</v>
      </c>
      <c r="D23" s="14" t="s">
        <v>17</v>
      </c>
      <c r="E23" s="16">
        <v>0</v>
      </c>
      <c r="F23" s="17"/>
      <c r="G23" s="17"/>
      <c r="H23" s="17"/>
      <c r="I23" s="17">
        <f>(E23*F23)*G23*H23</f>
        <v>0</v>
      </c>
      <c r="J23" s="17" t="e">
        <f>+(E23)*(G23*H23)/(B23/F23)</f>
        <v>#DIV/0!</v>
      </c>
      <c r="K23" s="31"/>
    </row>
    <row r="24" spans="1:11">
      <c r="A24" s="29" t="s">
        <v>83</v>
      </c>
      <c r="B24" s="15">
        <f>+C24*E24</f>
        <v>0</v>
      </c>
      <c r="C24" s="15">
        <v>41000</v>
      </c>
      <c r="D24" s="14" t="s">
        <v>17</v>
      </c>
      <c r="E24" s="16">
        <v>0</v>
      </c>
      <c r="F24" s="17"/>
      <c r="G24" s="17"/>
      <c r="H24" s="17"/>
      <c r="I24" s="17">
        <f>(E24*F24)*G24*H24</f>
        <v>0</v>
      </c>
      <c r="J24" s="17" t="e">
        <f>+(E24)*(G24*H24)/(B24/F24)</f>
        <v>#DIV/0!</v>
      </c>
      <c r="K24" s="31"/>
    </row>
    <row r="25" spans="1:11">
      <c r="A25" s="19" t="s">
        <v>10</v>
      </c>
      <c r="B25" s="38">
        <f>SUM(B22:B24)</f>
        <v>0</v>
      </c>
      <c r="C25" s="38"/>
      <c r="D25" s="25"/>
      <c r="E25" s="26"/>
      <c r="F25" s="27"/>
      <c r="G25" s="27"/>
      <c r="H25" s="27"/>
      <c r="I25" s="27">
        <f>SUM(I22:I24)</f>
        <v>0</v>
      </c>
      <c r="J25" s="27"/>
      <c r="K25" s="28"/>
    </row>
    <row r="26" spans="1:11" ht="15" thickBot="1"/>
    <row r="27" spans="1:11" ht="21.5" thickBot="1">
      <c r="A27" s="43" t="s">
        <v>198</v>
      </c>
      <c r="B27" s="44"/>
      <c r="C27" s="44"/>
      <c r="D27" s="44"/>
      <c r="E27" s="44"/>
      <c r="F27" s="5"/>
      <c r="G27" s="5"/>
      <c r="H27" s="5"/>
      <c r="I27" s="5"/>
      <c r="J27" s="5"/>
      <c r="K27" s="45"/>
    </row>
    <row r="28" spans="1:11">
      <c r="A28" s="99" t="s">
        <v>29</v>
      </c>
      <c r="B28" s="100" t="s">
        <v>0</v>
      </c>
      <c r="C28" s="100"/>
      <c r="D28" s="101" t="s">
        <v>1</v>
      </c>
      <c r="E28" s="101" t="s">
        <v>4</v>
      </c>
      <c r="F28" s="102" t="s">
        <v>3</v>
      </c>
      <c r="G28" s="102" t="s">
        <v>5</v>
      </c>
      <c r="H28" s="102" t="s">
        <v>6</v>
      </c>
      <c r="I28" s="102" t="s">
        <v>22</v>
      </c>
      <c r="J28" s="102"/>
      <c r="K28" s="57"/>
    </row>
    <row r="29" spans="1:11">
      <c r="A29" s="37" t="s">
        <v>199</v>
      </c>
      <c r="B29" s="15">
        <f>+C29*E29</f>
        <v>0</v>
      </c>
      <c r="C29" s="15">
        <v>156000</v>
      </c>
      <c r="D29" s="14" t="s">
        <v>89</v>
      </c>
      <c r="E29" s="16">
        <v>0</v>
      </c>
      <c r="F29" s="17">
        <v>323</v>
      </c>
      <c r="G29" s="17">
        <v>0.17</v>
      </c>
      <c r="H29" s="17">
        <v>5</v>
      </c>
      <c r="I29" s="17">
        <f>(E29*F29)*G29*H29</f>
        <v>0</v>
      </c>
      <c r="J29" s="17" t="e">
        <f>+(E29)*(G29*H29)/(B29/F29)</f>
        <v>#DIV/0!</v>
      </c>
      <c r="K29" s="18"/>
    </row>
    <row r="30" spans="1:11">
      <c r="A30" s="29" t="s">
        <v>196</v>
      </c>
      <c r="B30" s="15">
        <f>+C30*E30</f>
        <v>0</v>
      </c>
      <c r="C30" s="15">
        <v>57600</v>
      </c>
      <c r="D30" s="14" t="s">
        <v>17</v>
      </c>
      <c r="E30" s="16">
        <v>0</v>
      </c>
      <c r="F30" s="17"/>
      <c r="G30" s="17"/>
      <c r="H30" s="17"/>
      <c r="I30" s="17">
        <f>(E30*F30)*G30*H30</f>
        <v>0</v>
      </c>
      <c r="J30" s="17" t="e">
        <f>+(E30)*(G30*H30)/(B30/F30)</f>
        <v>#DIV/0!</v>
      </c>
      <c r="K30" s="31"/>
    </row>
    <row r="31" spans="1:11">
      <c r="A31" s="29" t="s">
        <v>83</v>
      </c>
      <c r="B31" s="15">
        <f>+C31*E31</f>
        <v>0</v>
      </c>
      <c r="C31" s="15">
        <v>41000</v>
      </c>
      <c r="D31" s="14" t="s">
        <v>17</v>
      </c>
      <c r="E31" s="16">
        <v>0</v>
      </c>
      <c r="F31" s="17"/>
      <c r="G31" s="17"/>
      <c r="H31" s="17"/>
      <c r="I31" s="17">
        <f>(E31*F31)*G31*H31</f>
        <v>0</v>
      </c>
      <c r="J31" s="17" t="e">
        <f>+(E31)*(G31*H31)/(B31/F31)</f>
        <v>#DIV/0!</v>
      </c>
      <c r="K31" s="31"/>
    </row>
    <row r="32" spans="1:11">
      <c r="A32" s="29" t="s">
        <v>284</v>
      </c>
      <c r="B32" s="15">
        <f>+C32*E32</f>
        <v>0</v>
      </c>
      <c r="C32" s="15">
        <v>78</v>
      </c>
      <c r="D32" s="14" t="s">
        <v>84</v>
      </c>
      <c r="E32" s="16">
        <v>0</v>
      </c>
      <c r="F32" s="17"/>
      <c r="G32" s="17"/>
      <c r="H32" s="17"/>
      <c r="I32" s="17"/>
      <c r="J32" s="17" t="e">
        <f>+(E32)*(G32*H32)/(B32/F32)</f>
        <v>#DIV/0!</v>
      </c>
      <c r="K32" s="31"/>
    </row>
    <row r="33" spans="1:11">
      <c r="A33" s="19" t="s">
        <v>10</v>
      </c>
      <c r="B33" s="110">
        <f>SUM(B29:B32)</f>
        <v>0</v>
      </c>
      <c r="C33" s="110"/>
      <c r="D33" s="111"/>
      <c r="E33" s="112"/>
      <c r="F33" s="27"/>
      <c r="G33" s="27"/>
      <c r="H33" s="27"/>
      <c r="I33" s="27">
        <f>SUM(I29:I29)</f>
        <v>0</v>
      </c>
      <c r="J33" s="27"/>
      <c r="K33" s="28"/>
    </row>
    <row r="34" spans="1:11" ht="15" thickBot="1">
      <c r="A34" s="91"/>
      <c r="B34" s="92"/>
      <c r="C34" s="92"/>
      <c r="D34" s="91"/>
      <c r="E34" s="93"/>
      <c r="F34" s="94"/>
      <c r="G34" s="94"/>
      <c r="H34" s="94"/>
      <c r="I34" s="94"/>
      <c r="J34" s="94"/>
      <c r="K34" s="92"/>
    </row>
    <row r="35" spans="1:11" ht="21.5" thickBot="1">
      <c r="A35" s="43" t="s">
        <v>200</v>
      </c>
      <c r="B35" s="44"/>
      <c r="C35" s="44"/>
      <c r="D35" s="44"/>
      <c r="E35" s="44"/>
      <c r="F35" s="5"/>
      <c r="G35" s="5"/>
      <c r="H35" s="5"/>
      <c r="I35" s="5"/>
      <c r="J35" s="5"/>
      <c r="K35" s="45"/>
    </row>
    <row r="36" spans="1:11">
      <c r="A36" s="99" t="s">
        <v>30</v>
      </c>
      <c r="B36" s="100" t="s">
        <v>0</v>
      </c>
      <c r="C36" s="100"/>
      <c r="D36" s="101" t="s">
        <v>1</v>
      </c>
      <c r="E36" s="101" t="s">
        <v>4</v>
      </c>
      <c r="F36" s="102" t="s">
        <v>3</v>
      </c>
      <c r="G36" s="102" t="s">
        <v>5</v>
      </c>
      <c r="H36" s="102" t="s">
        <v>6</v>
      </c>
      <c r="I36" s="102" t="s">
        <v>22</v>
      </c>
      <c r="J36" s="102"/>
      <c r="K36" s="57"/>
    </row>
    <row r="37" spans="1:11">
      <c r="A37" s="65" t="s">
        <v>290</v>
      </c>
      <c r="B37" s="15">
        <f t="shared" ref="B37:B38" si="0">+C37*E37</f>
        <v>0</v>
      </c>
      <c r="C37" s="15">
        <v>3400</v>
      </c>
      <c r="D37" s="14" t="s">
        <v>201</v>
      </c>
      <c r="E37" s="16">
        <v>0</v>
      </c>
      <c r="F37" s="23"/>
      <c r="G37" s="23"/>
      <c r="H37" s="23"/>
      <c r="I37" s="17">
        <f>(E37*F37)*G37*H37</f>
        <v>0</v>
      </c>
      <c r="J37" s="17" t="e">
        <f>+(E37)*(G37*H37)/(B37/F37)</f>
        <v>#DIV/0!</v>
      </c>
      <c r="K37" s="49"/>
    </row>
    <row r="38" spans="1:11">
      <c r="A38" s="65" t="s">
        <v>291</v>
      </c>
      <c r="B38" s="15">
        <f t="shared" si="0"/>
        <v>0</v>
      </c>
      <c r="C38" s="15">
        <v>1100</v>
      </c>
      <c r="D38" s="14" t="s">
        <v>84</v>
      </c>
      <c r="E38" s="16">
        <v>0</v>
      </c>
      <c r="F38" s="98">
        <v>1</v>
      </c>
      <c r="G38" s="17">
        <v>0.17</v>
      </c>
      <c r="H38" s="17">
        <v>5</v>
      </c>
      <c r="I38" s="17">
        <f>IF(E37=0,0,(E38*F38)*G38*H38)</f>
        <v>0</v>
      </c>
      <c r="J38" s="17" t="e">
        <f>+(E38)*(G38*H38)/(B38/F38)</f>
        <v>#DIV/0!</v>
      </c>
      <c r="K38" s="49"/>
    </row>
    <row r="39" spans="1:11">
      <c r="A39" s="19" t="s">
        <v>10</v>
      </c>
      <c r="B39" s="38">
        <f>SUM(B37:B38)</f>
        <v>0</v>
      </c>
      <c r="C39" s="38"/>
      <c r="D39" s="25"/>
      <c r="E39" s="26"/>
      <c r="F39" s="27"/>
      <c r="G39" s="27"/>
      <c r="H39" s="27"/>
      <c r="I39" s="27">
        <f>SUM(I37:I38)</f>
        <v>0</v>
      </c>
      <c r="J39" s="27"/>
      <c r="K39" s="28"/>
    </row>
    <row r="40" spans="1:11" ht="15" thickBot="1">
      <c r="A40" s="91"/>
      <c r="B40" s="92"/>
      <c r="C40" s="92"/>
      <c r="D40" s="91"/>
      <c r="E40" s="93"/>
      <c r="F40" s="94"/>
      <c r="G40" s="94"/>
      <c r="H40" s="94"/>
      <c r="I40" s="94"/>
      <c r="J40" s="94"/>
      <c r="K40" s="92"/>
    </row>
    <row r="41" spans="1:11" ht="21.5" thickBot="1">
      <c r="A41" s="43" t="s">
        <v>202</v>
      </c>
      <c r="B41" s="44"/>
      <c r="C41" s="44"/>
      <c r="D41" s="44"/>
      <c r="E41" s="44"/>
      <c r="F41" s="5"/>
      <c r="G41" s="5"/>
      <c r="H41" s="5"/>
      <c r="I41" s="5"/>
      <c r="J41" s="5"/>
      <c r="K41" s="45"/>
    </row>
    <row r="42" spans="1:11">
      <c r="A42" s="99" t="s">
        <v>30</v>
      </c>
      <c r="B42" s="100" t="s">
        <v>0</v>
      </c>
      <c r="C42" s="100"/>
      <c r="D42" s="101" t="s">
        <v>1</v>
      </c>
      <c r="E42" s="101" t="s">
        <v>4</v>
      </c>
      <c r="F42" s="102" t="s">
        <v>3</v>
      </c>
      <c r="G42" s="102" t="s">
        <v>5</v>
      </c>
      <c r="H42" s="102" t="s">
        <v>6</v>
      </c>
      <c r="I42" s="102" t="s">
        <v>22</v>
      </c>
      <c r="J42" s="102"/>
      <c r="K42" s="57"/>
    </row>
    <row r="43" spans="1:11">
      <c r="A43" s="37" t="s">
        <v>204</v>
      </c>
      <c r="B43" s="15">
        <f>+C43*E43</f>
        <v>0</v>
      </c>
      <c r="C43" s="15">
        <v>386000</v>
      </c>
      <c r="D43" s="14" t="s">
        <v>17</v>
      </c>
      <c r="E43" s="16">
        <v>0</v>
      </c>
      <c r="F43" s="17">
        <v>323</v>
      </c>
      <c r="G43" s="17">
        <v>0.62</v>
      </c>
      <c r="H43" s="17">
        <v>8</v>
      </c>
      <c r="I43" s="17">
        <f>(E43*F43)*G43*H43</f>
        <v>0</v>
      </c>
      <c r="J43" s="17" t="e">
        <f>+(E43)*(G43*H43)/(B43/F43)</f>
        <v>#DIV/0!</v>
      </c>
      <c r="K43" s="18"/>
    </row>
    <row r="44" spans="1:11" s="103" customFormat="1">
      <c r="A44" s="107" t="s">
        <v>87</v>
      </c>
      <c r="B44" s="21">
        <f>+C44*E44</f>
        <v>0</v>
      </c>
      <c r="C44" s="21">
        <v>41000</v>
      </c>
      <c r="D44" s="20" t="s">
        <v>85</v>
      </c>
      <c r="E44" s="22">
        <v>0</v>
      </c>
      <c r="F44" s="23"/>
      <c r="G44" s="23"/>
      <c r="H44" s="23"/>
      <c r="I44" s="23">
        <f t="shared" ref="I44:I52" si="1">(E44*F44)*G44*H44</f>
        <v>0</v>
      </c>
      <c r="J44" s="23" t="e">
        <f t="shared" ref="J44:J52" si="2">+(E44)*(G44*H44)/(B44/F44)</f>
        <v>#DIV/0!</v>
      </c>
      <c r="K44" s="106"/>
    </row>
    <row r="45" spans="1:11">
      <c r="A45" s="19" t="s">
        <v>10</v>
      </c>
      <c r="B45" s="38">
        <f>SUM(B43:B44)</f>
        <v>0</v>
      </c>
      <c r="C45" s="38"/>
      <c r="D45" s="25"/>
      <c r="E45" s="26"/>
      <c r="F45" s="27"/>
      <c r="G45" s="27"/>
      <c r="H45" s="27"/>
      <c r="I45" s="27">
        <f>SUM(I43:I44)</f>
        <v>0</v>
      </c>
      <c r="J45" s="27"/>
      <c r="K45" s="28"/>
    </row>
    <row r="46" spans="1:11" ht="15" thickBot="1"/>
    <row r="47" spans="1:11" ht="21.5" thickBot="1">
      <c r="A47" s="43" t="s">
        <v>203</v>
      </c>
      <c r="B47" s="157"/>
      <c r="C47" s="157"/>
      <c r="D47" s="158"/>
      <c r="E47" s="158"/>
      <c r="F47" s="159"/>
      <c r="G47" s="159"/>
      <c r="H47" s="159"/>
      <c r="I47" s="158"/>
      <c r="J47" s="158"/>
      <c r="K47" s="160"/>
    </row>
    <row r="48" spans="1:11">
      <c r="A48" s="99" t="s">
        <v>30</v>
      </c>
      <c r="B48" s="100" t="s">
        <v>0</v>
      </c>
      <c r="C48" s="100"/>
      <c r="D48" s="101" t="s">
        <v>1</v>
      </c>
      <c r="E48" s="101" t="s">
        <v>4</v>
      </c>
      <c r="F48" s="102" t="s">
        <v>3</v>
      </c>
      <c r="G48" s="102" t="s">
        <v>5</v>
      </c>
      <c r="H48" s="102" t="s">
        <v>6</v>
      </c>
      <c r="I48" s="102" t="s">
        <v>22</v>
      </c>
      <c r="J48" s="102"/>
      <c r="K48" s="57"/>
    </row>
    <row r="49" spans="1:11">
      <c r="A49" s="104" t="s">
        <v>86</v>
      </c>
      <c r="B49" s="15">
        <f t="shared" ref="B49:B52" si="3">+C49*E49</f>
        <v>0</v>
      </c>
      <c r="C49" s="15">
        <v>294000</v>
      </c>
      <c r="D49" s="14" t="s">
        <v>206</v>
      </c>
      <c r="E49" s="16">
        <v>0</v>
      </c>
      <c r="F49" s="17">
        <v>323</v>
      </c>
      <c r="G49" s="17">
        <v>0.62</v>
      </c>
      <c r="H49" s="17">
        <v>8</v>
      </c>
      <c r="I49" s="17">
        <f>(E49*F49)*G49*H49</f>
        <v>0</v>
      </c>
      <c r="J49" s="17" t="e">
        <f t="shared" si="2"/>
        <v>#DIV/0!</v>
      </c>
      <c r="K49" s="49"/>
    </row>
    <row r="50" spans="1:11">
      <c r="A50" s="104" t="s">
        <v>205</v>
      </c>
      <c r="B50" s="15">
        <f t="shared" si="3"/>
        <v>0</v>
      </c>
      <c r="C50" s="15">
        <v>265000</v>
      </c>
      <c r="D50" s="14" t="s">
        <v>89</v>
      </c>
      <c r="E50" s="16">
        <v>0</v>
      </c>
      <c r="F50" s="17"/>
      <c r="G50" s="17"/>
      <c r="H50" s="17"/>
      <c r="I50" s="17">
        <f t="shared" si="1"/>
        <v>0</v>
      </c>
      <c r="J50" s="17" t="e">
        <f t="shared" si="2"/>
        <v>#DIV/0!</v>
      </c>
      <c r="K50" s="49"/>
    </row>
    <row r="51" spans="1:11">
      <c r="A51" s="14" t="s">
        <v>88</v>
      </c>
      <c r="B51" s="15">
        <f t="shared" si="3"/>
        <v>0</v>
      </c>
      <c r="C51" s="15">
        <v>10000</v>
      </c>
      <c r="D51" s="14" t="s">
        <v>90</v>
      </c>
      <c r="E51" s="16">
        <v>0</v>
      </c>
      <c r="F51" s="17"/>
      <c r="G51" s="17"/>
      <c r="H51" s="17"/>
      <c r="I51" s="17">
        <f t="shared" si="1"/>
        <v>0</v>
      </c>
      <c r="J51" s="17" t="e">
        <f t="shared" si="2"/>
        <v>#DIV/0!</v>
      </c>
      <c r="K51" s="14"/>
    </row>
    <row r="52" spans="1:11">
      <c r="A52" s="14" t="s">
        <v>87</v>
      </c>
      <c r="B52" s="15">
        <f t="shared" si="3"/>
        <v>0</v>
      </c>
      <c r="C52" s="15">
        <v>41000</v>
      </c>
      <c r="D52" s="14" t="s">
        <v>85</v>
      </c>
      <c r="E52" s="16">
        <v>0</v>
      </c>
      <c r="F52" s="17"/>
      <c r="G52" s="17"/>
      <c r="H52" s="17"/>
      <c r="I52" s="17">
        <f t="shared" si="1"/>
        <v>0</v>
      </c>
      <c r="J52" s="17" t="e">
        <f t="shared" si="2"/>
        <v>#DIV/0!</v>
      </c>
      <c r="K52" s="24"/>
    </row>
    <row r="53" spans="1:11">
      <c r="A53" s="19" t="s">
        <v>10</v>
      </c>
      <c r="B53" s="38">
        <f>SUM(B49:B52)</f>
        <v>0</v>
      </c>
      <c r="C53" s="38"/>
      <c r="D53" s="25"/>
      <c r="E53" s="26"/>
      <c r="F53" s="27"/>
      <c r="G53" s="27"/>
      <c r="H53" s="27"/>
      <c r="I53" s="27">
        <f>SUM(I49:I52)</f>
        <v>0</v>
      </c>
      <c r="J53" s="27"/>
      <c r="K53" s="28"/>
    </row>
    <row r="54" spans="1:11" ht="15" thickBot="1">
      <c r="A54" s="91"/>
      <c r="B54" s="92"/>
      <c r="C54" s="92"/>
      <c r="D54" s="91"/>
      <c r="E54" s="93"/>
      <c r="F54" s="94"/>
      <c r="G54" s="94"/>
      <c r="H54" s="94"/>
      <c r="I54" s="94"/>
      <c r="J54" s="94"/>
      <c r="K54" s="92"/>
    </row>
    <row r="55" spans="1:11" ht="21.5" thickBot="1">
      <c r="A55" s="43" t="s">
        <v>207</v>
      </c>
      <c r="B55" s="44"/>
      <c r="C55" s="44"/>
      <c r="D55" s="44"/>
      <c r="E55" s="44"/>
      <c r="F55" s="5"/>
      <c r="G55" s="5"/>
      <c r="H55" s="5"/>
      <c r="I55" s="5"/>
      <c r="J55" s="5"/>
      <c r="K55" s="45"/>
    </row>
    <row r="56" spans="1:11">
      <c r="A56" s="99" t="s">
        <v>31</v>
      </c>
      <c r="B56" s="100" t="s">
        <v>0</v>
      </c>
      <c r="C56" s="100"/>
      <c r="D56" s="101" t="s">
        <v>1</v>
      </c>
      <c r="E56" s="101" t="s">
        <v>4</v>
      </c>
      <c r="F56" s="102" t="s">
        <v>3</v>
      </c>
      <c r="G56" s="102" t="s">
        <v>5</v>
      </c>
      <c r="H56" s="102" t="s">
        <v>6</v>
      </c>
      <c r="I56" s="102" t="s">
        <v>22</v>
      </c>
      <c r="J56" s="102"/>
      <c r="K56" s="57"/>
    </row>
    <row r="57" spans="1:11">
      <c r="A57" s="37" t="s">
        <v>208</v>
      </c>
      <c r="B57" s="15">
        <f>+C57*E57</f>
        <v>0</v>
      </c>
      <c r="C57" s="15">
        <v>370000</v>
      </c>
      <c r="D57" s="14" t="s">
        <v>17</v>
      </c>
      <c r="E57" s="16">
        <v>0</v>
      </c>
      <c r="F57" s="17">
        <v>323</v>
      </c>
      <c r="G57" s="17">
        <v>0.06</v>
      </c>
      <c r="H57" s="17">
        <v>10</v>
      </c>
      <c r="I57" s="17">
        <f>(E57*F57)*G57*H57</f>
        <v>0</v>
      </c>
      <c r="J57" s="17" t="e">
        <f>+(E57)*(G57*H57)/(B57/F57)</f>
        <v>#DIV/0!</v>
      </c>
      <c r="K57" s="24"/>
    </row>
    <row r="58" spans="1:11">
      <c r="A58" s="14" t="s">
        <v>83</v>
      </c>
      <c r="B58" s="15">
        <f t="shared" ref="B58" si="4">+C58*E58</f>
        <v>0</v>
      </c>
      <c r="C58" s="47">
        <v>41000</v>
      </c>
      <c r="D58" s="14" t="s">
        <v>85</v>
      </c>
      <c r="E58" s="16">
        <v>0</v>
      </c>
      <c r="F58" s="17"/>
      <c r="G58" s="17"/>
      <c r="H58" s="17"/>
      <c r="I58" s="17">
        <f t="shared" ref="I58" si="5">(E58*F58)*G58*H58</f>
        <v>0</v>
      </c>
      <c r="J58" s="17" t="e">
        <f t="shared" ref="J58" si="6">+(E58)*(G58*H58)/(B58/F58)</f>
        <v>#DIV/0!</v>
      </c>
      <c r="K58" s="49"/>
    </row>
    <row r="59" spans="1:11">
      <c r="A59" s="19" t="s">
        <v>10</v>
      </c>
      <c r="B59" s="38">
        <f>SUM(B57:B58)</f>
        <v>0</v>
      </c>
      <c r="C59" s="38"/>
      <c r="D59" s="25"/>
      <c r="E59" s="26"/>
      <c r="F59" s="27"/>
      <c r="G59" s="27"/>
      <c r="H59" s="27"/>
      <c r="I59" s="27">
        <f>SUM(I57:I58)</f>
        <v>0</v>
      </c>
      <c r="J59" s="27"/>
      <c r="K59" s="28"/>
    </row>
    <row r="60" spans="1:11" ht="15" thickBot="1">
      <c r="A60" s="91"/>
      <c r="B60" s="92"/>
      <c r="C60" s="92"/>
      <c r="D60" s="91"/>
      <c r="E60" s="93"/>
      <c r="F60" s="94"/>
      <c r="G60" s="94"/>
      <c r="H60" s="94"/>
      <c r="I60" s="94"/>
      <c r="J60" s="94"/>
      <c r="K60" s="92"/>
    </row>
    <row r="61" spans="1:11" ht="21.5" thickBot="1">
      <c r="A61" s="43" t="s">
        <v>209</v>
      </c>
      <c r="B61" s="44"/>
      <c r="C61" s="44"/>
      <c r="D61" s="44"/>
      <c r="E61" s="44"/>
      <c r="F61" s="5"/>
      <c r="G61" s="5"/>
      <c r="H61" s="5"/>
      <c r="I61" s="5"/>
      <c r="J61" s="5"/>
      <c r="K61" s="45"/>
    </row>
    <row r="62" spans="1:11">
      <c r="A62" s="99" t="s">
        <v>29</v>
      </c>
      <c r="B62" s="100" t="s">
        <v>0</v>
      </c>
      <c r="C62" s="100"/>
      <c r="D62" s="101" t="s">
        <v>1</v>
      </c>
      <c r="E62" s="101" t="s">
        <v>4</v>
      </c>
      <c r="F62" s="102" t="s">
        <v>3</v>
      </c>
      <c r="G62" s="102" t="s">
        <v>5</v>
      </c>
      <c r="H62" s="102" t="s">
        <v>6</v>
      </c>
      <c r="I62" s="102" t="s">
        <v>22</v>
      </c>
      <c r="J62" s="102"/>
      <c r="K62" s="57"/>
    </row>
    <row r="63" spans="1:11">
      <c r="A63" s="37" t="s">
        <v>212</v>
      </c>
      <c r="B63" s="15">
        <f t="shared" ref="B63:B64" si="7">+C63*E63</f>
        <v>0</v>
      </c>
      <c r="C63" s="15">
        <v>167000</v>
      </c>
      <c r="D63" s="14" t="s">
        <v>210</v>
      </c>
      <c r="E63" s="16">
        <v>0</v>
      </c>
      <c r="F63" s="17">
        <v>323</v>
      </c>
      <c r="G63" s="17">
        <v>0.38</v>
      </c>
      <c r="H63" s="17">
        <v>8</v>
      </c>
      <c r="I63" s="17">
        <f>IF(E64=0,0,(E63*F63)*G63*H63)</f>
        <v>0</v>
      </c>
      <c r="J63" s="17" t="e">
        <f>+(E63)*(G63*H63)/(B63/F63)</f>
        <v>#DIV/0!</v>
      </c>
      <c r="K63" s="24"/>
    </row>
    <row r="64" spans="1:11">
      <c r="A64" s="14" t="s">
        <v>213</v>
      </c>
      <c r="B64" s="15">
        <f t="shared" si="7"/>
        <v>0</v>
      </c>
      <c r="C64" s="47">
        <v>64000</v>
      </c>
      <c r="D64" s="14" t="s">
        <v>25</v>
      </c>
      <c r="E64" s="16">
        <v>0</v>
      </c>
      <c r="F64" s="17"/>
      <c r="G64" s="17"/>
      <c r="H64" s="17"/>
      <c r="I64" s="17">
        <f>(E64*F64)*G64*H64</f>
        <v>0</v>
      </c>
      <c r="J64" s="17" t="e">
        <f>+(E64)*(G64*H64)/(B64/F64)</f>
        <v>#DIV/0!</v>
      </c>
      <c r="K64" s="49"/>
    </row>
    <row r="65" spans="1:11">
      <c r="A65" s="19" t="s">
        <v>10</v>
      </c>
      <c r="B65" s="38">
        <f>SUM(B63:B64)</f>
        <v>0</v>
      </c>
      <c r="C65" s="38"/>
      <c r="D65" s="25"/>
      <c r="E65" s="26"/>
      <c r="F65" s="27"/>
      <c r="G65" s="27"/>
      <c r="H65" s="27"/>
      <c r="I65" s="27">
        <f>SUM(I63:I64)</f>
        <v>0</v>
      </c>
      <c r="J65" s="27"/>
      <c r="K65" s="28"/>
    </row>
    <row r="66" spans="1:11" ht="15" thickBot="1">
      <c r="A66" s="91"/>
      <c r="B66" s="92"/>
      <c r="C66" s="92"/>
      <c r="D66" s="91"/>
      <c r="E66" s="93"/>
      <c r="F66" s="94"/>
      <c r="G66" s="94"/>
      <c r="H66" s="94"/>
      <c r="I66" s="94"/>
      <c r="J66" s="94"/>
      <c r="K66" s="92"/>
    </row>
    <row r="67" spans="1:11" ht="21.5" thickBot="1">
      <c r="A67" s="43" t="s">
        <v>211</v>
      </c>
      <c r="B67" s="44"/>
      <c r="C67" s="44"/>
      <c r="D67" s="44"/>
      <c r="E67" s="44"/>
      <c r="F67" s="5"/>
      <c r="G67" s="5"/>
      <c r="H67" s="5"/>
      <c r="I67" s="5"/>
      <c r="J67" s="5"/>
      <c r="K67" s="45"/>
    </row>
    <row r="68" spans="1:11">
      <c r="A68" s="99" t="s">
        <v>29</v>
      </c>
      <c r="B68" s="100" t="s">
        <v>0</v>
      </c>
      <c r="C68" s="100"/>
      <c r="D68" s="101" t="s">
        <v>1</v>
      </c>
      <c r="E68" s="101" t="s">
        <v>4</v>
      </c>
      <c r="F68" s="102" t="s">
        <v>3</v>
      </c>
      <c r="G68" s="102" t="s">
        <v>5</v>
      </c>
      <c r="H68" s="102" t="s">
        <v>6</v>
      </c>
      <c r="I68" s="102" t="s">
        <v>22</v>
      </c>
      <c r="J68" s="102"/>
      <c r="K68" s="57"/>
    </row>
    <row r="69" spans="1:11">
      <c r="A69" s="37" t="s">
        <v>214</v>
      </c>
      <c r="B69" s="15">
        <f>+C69*E69</f>
        <v>0</v>
      </c>
      <c r="C69" s="15">
        <v>341000</v>
      </c>
      <c r="D69" s="14" t="s">
        <v>17</v>
      </c>
      <c r="E69" s="16">
        <v>0</v>
      </c>
      <c r="F69" s="17">
        <v>323</v>
      </c>
      <c r="G69" s="17">
        <v>0.83</v>
      </c>
      <c r="H69" s="17">
        <v>8</v>
      </c>
      <c r="I69" s="17">
        <f>IF(E70=0,0,(E69*F69)*G69*H69)</f>
        <v>0</v>
      </c>
      <c r="J69" s="17" t="e">
        <f>+(E69)*(G69*H69)/(B69/F69)</f>
        <v>#DIV/0!</v>
      </c>
      <c r="K69" s="24"/>
    </row>
    <row r="70" spans="1:11">
      <c r="A70" s="37" t="s">
        <v>215</v>
      </c>
      <c r="B70" s="15">
        <f t="shared" ref="B70" si="8">+C70*E70</f>
        <v>0</v>
      </c>
      <c r="C70" s="47">
        <v>69000</v>
      </c>
      <c r="D70" s="14" t="s">
        <v>25</v>
      </c>
      <c r="E70" s="16">
        <v>0</v>
      </c>
      <c r="F70" s="17"/>
      <c r="G70" s="17"/>
      <c r="H70" s="17"/>
      <c r="I70" s="17">
        <f>(E70*F70)*G70*H70</f>
        <v>0</v>
      </c>
      <c r="J70" s="17" t="e">
        <f>+(E70)*(G70*H70)/(B70/F70)</f>
        <v>#DIV/0!</v>
      </c>
      <c r="K70" s="49"/>
    </row>
    <row r="71" spans="1:11">
      <c r="A71" s="19" t="s">
        <v>10</v>
      </c>
      <c r="B71" s="38">
        <f>SUM(B69:B70)</f>
        <v>0</v>
      </c>
      <c r="C71" s="38"/>
      <c r="D71" s="25"/>
      <c r="E71" s="26"/>
      <c r="F71" s="27"/>
      <c r="G71" s="27"/>
      <c r="H71" s="27"/>
      <c r="I71" s="27">
        <f>SUM(I69:I70)</f>
        <v>0</v>
      </c>
      <c r="J71" s="27"/>
      <c r="K71" s="28"/>
    </row>
    <row r="72" spans="1:11" ht="15" thickBot="1">
      <c r="A72" s="91"/>
      <c r="B72" s="92"/>
      <c r="C72" s="92"/>
      <c r="D72" s="91"/>
      <c r="E72" s="93"/>
      <c r="F72" s="94"/>
      <c r="G72" s="94"/>
      <c r="H72" s="94"/>
      <c r="I72" s="94"/>
      <c r="J72" s="94"/>
      <c r="K72" s="92"/>
    </row>
    <row r="73" spans="1:11" ht="21.5" thickBot="1">
      <c r="A73" s="114" t="s">
        <v>216</v>
      </c>
      <c r="B73" s="44"/>
      <c r="C73" s="44"/>
      <c r="D73" s="44"/>
      <c r="E73" s="44"/>
      <c r="F73" s="5"/>
      <c r="G73" s="5"/>
      <c r="H73" s="5"/>
      <c r="I73" s="5"/>
      <c r="J73" s="5"/>
      <c r="K73" s="45"/>
    </row>
    <row r="74" spans="1:11">
      <c r="A74" s="99" t="s">
        <v>29</v>
      </c>
      <c r="B74" s="100" t="s">
        <v>0</v>
      </c>
      <c r="C74" s="100"/>
      <c r="D74" s="101" t="s">
        <v>1</v>
      </c>
      <c r="E74" s="101" t="s">
        <v>4</v>
      </c>
      <c r="F74" s="102" t="s">
        <v>3</v>
      </c>
      <c r="G74" s="102" t="s">
        <v>5</v>
      </c>
      <c r="H74" s="102" t="s">
        <v>6</v>
      </c>
      <c r="I74" s="102" t="s">
        <v>22</v>
      </c>
      <c r="J74" s="102"/>
      <c r="K74" s="57"/>
    </row>
    <row r="75" spans="1:11" ht="16.5" customHeight="1">
      <c r="A75" s="105" t="s">
        <v>285</v>
      </c>
      <c r="B75" s="15">
        <f>+C75*E75</f>
        <v>0</v>
      </c>
      <c r="C75" s="15">
        <v>990000</v>
      </c>
      <c r="D75" s="14" t="s">
        <v>217</v>
      </c>
      <c r="E75" s="16">
        <v>0</v>
      </c>
      <c r="F75" s="17">
        <v>323</v>
      </c>
      <c r="G75" s="17">
        <v>0.9</v>
      </c>
      <c r="H75" s="17">
        <v>8</v>
      </c>
      <c r="I75" s="17">
        <f>(E75*F75)*G75*H75</f>
        <v>0</v>
      </c>
      <c r="J75" s="17" t="e">
        <f>+(E75)*(G75*H75)/(B75/F75)</f>
        <v>#DIV/0!</v>
      </c>
      <c r="K75" s="24"/>
    </row>
    <row r="76" spans="1:11" ht="16.5" customHeight="1">
      <c r="A76" s="105" t="s">
        <v>302</v>
      </c>
      <c r="B76" s="15">
        <f t="shared" ref="B76:B77" si="9">+C76*E76</f>
        <v>0</v>
      </c>
      <c r="C76" s="15">
        <v>45000</v>
      </c>
      <c r="D76" s="14" t="s">
        <v>306</v>
      </c>
      <c r="E76" s="16">
        <v>0</v>
      </c>
      <c r="F76" s="17"/>
      <c r="G76" s="17"/>
      <c r="H76" s="17"/>
      <c r="I76" s="17"/>
      <c r="J76" s="17"/>
      <c r="K76" s="49"/>
    </row>
    <row r="77" spans="1:11" ht="16.5" customHeight="1">
      <c r="A77" s="105" t="s">
        <v>303</v>
      </c>
      <c r="B77" s="15">
        <f t="shared" si="9"/>
        <v>0</v>
      </c>
      <c r="C77" s="15">
        <v>85000</v>
      </c>
      <c r="D77" s="14" t="s">
        <v>307</v>
      </c>
      <c r="E77" s="16">
        <v>0</v>
      </c>
      <c r="F77" s="17"/>
      <c r="G77" s="17"/>
      <c r="H77" s="17"/>
      <c r="I77" s="17"/>
      <c r="J77" s="17"/>
      <c r="K77" s="49"/>
    </row>
    <row r="78" spans="1:11" ht="16.5" customHeight="1">
      <c r="A78" s="105" t="s">
        <v>304</v>
      </c>
      <c r="B78" s="15">
        <f>+C78*E78</f>
        <v>0</v>
      </c>
      <c r="C78" s="15">
        <v>7500</v>
      </c>
      <c r="D78" s="14" t="s">
        <v>305</v>
      </c>
      <c r="E78" s="16">
        <v>0</v>
      </c>
      <c r="F78" s="17"/>
      <c r="G78" s="17"/>
      <c r="H78" s="17"/>
      <c r="I78" s="17"/>
      <c r="J78" s="17"/>
      <c r="K78" s="49"/>
    </row>
    <row r="79" spans="1:11">
      <c r="A79" s="19" t="s">
        <v>10</v>
      </c>
      <c r="B79" s="38">
        <f>SUM(B75:B78)</f>
        <v>0</v>
      </c>
      <c r="C79" s="38"/>
      <c r="D79" s="25"/>
      <c r="E79" s="26"/>
      <c r="F79" s="27"/>
      <c r="G79" s="27"/>
      <c r="H79" s="27"/>
      <c r="I79" s="27">
        <f>SUM(I75:I78)</f>
        <v>0</v>
      </c>
      <c r="J79" s="27"/>
      <c r="K79" s="28"/>
    </row>
    <row r="80" spans="1:11" ht="15" thickBot="1">
      <c r="A80" s="91"/>
      <c r="B80" s="92"/>
      <c r="C80" s="92"/>
      <c r="D80" s="91"/>
      <c r="E80" s="93"/>
      <c r="F80" s="94"/>
      <c r="G80" s="94"/>
      <c r="H80" s="94"/>
      <c r="I80" s="94"/>
      <c r="J80" s="94"/>
      <c r="K80" s="92"/>
    </row>
    <row r="81" spans="1:11" ht="21.5" thickBot="1">
      <c r="A81" s="114" t="s">
        <v>219</v>
      </c>
      <c r="B81" s="44"/>
      <c r="C81" s="44"/>
      <c r="D81" s="44"/>
      <c r="E81" s="44"/>
      <c r="F81" s="5"/>
      <c r="G81" s="5"/>
      <c r="H81" s="5"/>
      <c r="I81" s="5"/>
      <c r="J81" s="5"/>
      <c r="K81" s="45"/>
    </row>
    <row r="82" spans="1:11">
      <c r="A82" s="99" t="s">
        <v>29</v>
      </c>
      <c r="B82" s="100" t="s">
        <v>0</v>
      </c>
      <c r="C82" s="100"/>
      <c r="D82" s="101" t="s">
        <v>1</v>
      </c>
      <c r="E82" s="101" t="s">
        <v>4</v>
      </c>
      <c r="F82" s="102" t="s">
        <v>3</v>
      </c>
      <c r="G82" s="102" t="s">
        <v>5</v>
      </c>
      <c r="H82" s="102" t="s">
        <v>6</v>
      </c>
      <c r="I82" s="102" t="s">
        <v>22</v>
      </c>
      <c r="J82" s="102"/>
      <c r="K82" s="57"/>
    </row>
    <row r="83" spans="1:11" ht="14.25" customHeight="1">
      <c r="A83" s="105" t="s">
        <v>220</v>
      </c>
      <c r="B83" s="15">
        <f>+C83*E83</f>
        <v>0</v>
      </c>
      <c r="C83" s="47">
        <v>151000</v>
      </c>
      <c r="D83" s="14" t="s">
        <v>89</v>
      </c>
      <c r="E83" s="16">
        <v>0</v>
      </c>
      <c r="F83" s="17">
        <v>323</v>
      </c>
      <c r="G83" s="17">
        <v>0.38</v>
      </c>
      <c r="H83" s="17">
        <v>8</v>
      </c>
      <c r="I83" s="17">
        <f>IF(E84=0,0,(E83*F83)*G83*H83)</f>
        <v>0</v>
      </c>
      <c r="J83" s="17" t="e">
        <f>+(E83)*(G83*H83)/(B83/F83)</f>
        <v>#DIV/0!</v>
      </c>
      <c r="K83" s="49"/>
    </row>
    <row r="84" spans="1:11" ht="14.25" customHeight="1">
      <c r="A84" s="105" t="s">
        <v>221</v>
      </c>
      <c r="B84" s="15">
        <f>+C84*E84</f>
        <v>0</v>
      </c>
      <c r="C84" s="15">
        <v>77000</v>
      </c>
      <c r="D84" s="14" t="s">
        <v>92</v>
      </c>
      <c r="E84" s="16">
        <v>0</v>
      </c>
      <c r="F84" s="17"/>
      <c r="G84" s="17"/>
      <c r="H84" s="17"/>
      <c r="I84" s="17">
        <f>(E84*F84)*G84*H84</f>
        <v>0</v>
      </c>
      <c r="J84" s="17" t="e">
        <f>+(E84)*(G84*H84)/(B84/F84)</f>
        <v>#DIV/0!</v>
      </c>
      <c r="K84" s="24"/>
    </row>
    <row r="85" spans="1:11">
      <c r="A85" s="14" t="s">
        <v>91</v>
      </c>
      <c r="B85" s="15">
        <f t="shared" ref="B85" si="10">+C85*E85</f>
        <v>0</v>
      </c>
      <c r="C85" s="47">
        <v>41000</v>
      </c>
      <c r="D85" s="14" t="s">
        <v>85</v>
      </c>
      <c r="E85" s="16">
        <v>0</v>
      </c>
      <c r="F85" s="17"/>
      <c r="G85" s="17"/>
      <c r="H85" s="17"/>
      <c r="I85" s="17">
        <f>(E85*F85)*G85*H85</f>
        <v>0</v>
      </c>
      <c r="J85" s="17" t="e">
        <f>+(E85)*(G85*H85)/(B85/F85)</f>
        <v>#DIV/0!</v>
      </c>
      <c r="K85" s="49"/>
    </row>
    <row r="86" spans="1:11">
      <c r="A86" s="19" t="s">
        <v>10</v>
      </c>
      <c r="B86" s="38">
        <f>SUM(B83:B85)</f>
        <v>0</v>
      </c>
      <c r="C86" s="38"/>
      <c r="D86" s="25"/>
      <c r="E86" s="26"/>
      <c r="F86" s="27"/>
      <c r="G86" s="27"/>
      <c r="H86" s="27"/>
      <c r="I86" s="27">
        <f>SUM(I83:I85)</f>
        <v>0</v>
      </c>
      <c r="J86" s="27"/>
      <c r="K86" s="28"/>
    </row>
    <row r="87" spans="1:11" ht="15" thickBot="1">
      <c r="A87" s="91"/>
      <c r="B87" s="92"/>
      <c r="C87" s="92"/>
      <c r="D87" s="91"/>
      <c r="E87" s="93"/>
      <c r="F87" s="94"/>
      <c r="G87" s="94"/>
      <c r="H87" s="94"/>
      <c r="I87" s="94"/>
      <c r="J87" s="94"/>
      <c r="K87" s="92"/>
    </row>
    <row r="88" spans="1:11" ht="21.5" thickBot="1">
      <c r="A88" s="43" t="s">
        <v>222</v>
      </c>
      <c r="B88" s="44"/>
      <c r="C88" s="44"/>
      <c r="D88" s="44"/>
      <c r="E88" s="44"/>
      <c r="F88" s="5"/>
      <c r="G88" s="5"/>
      <c r="H88" s="5"/>
      <c r="I88" s="5"/>
      <c r="J88" s="5"/>
      <c r="K88" s="45"/>
    </row>
    <row r="89" spans="1:11">
      <c r="A89" s="99" t="s">
        <v>29</v>
      </c>
      <c r="B89" s="100" t="s">
        <v>0</v>
      </c>
      <c r="C89" s="100"/>
      <c r="D89" s="101" t="s">
        <v>1</v>
      </c>
      <c r="E89" s="101" t="s">
        <v>4</v>
      </c>
      <c r="F89" s="102" t="s">
        <v>3</v>
      </c>
      <c r="G89" s="102" t="s">
        <v>5</v>
      </c>
      <c r="H89" s="102" t="s">
        <v>6</v>
      </c>
      <c r="I89" s="102" t="s">
        <v>22</v>
      </c>
      <c r="J89" s="102"/>
      <c r="K89" s="57"/>
    </row>
    <row r="90" spans="1:11" ht="16.5" customHeight="1">
      <c r="A90" s="105" t="s">
        <v>293</v>
      </c>
      <c r="B90" s="15">
        <f>+C90*E90</f>
        <v>0</v>
      </c>
      <c r="C90" s="15">
        <v>46000</v>
      </c>
      <c r="D90" s="14" t="s">
        <v>17</v>
      </c>
      <c r="E90" s="16">
        <v>0</v>
      </c>
      <c r="F90" s="17">
        <v>323</v>
      </c>
      <c r="G90" s="17">
        <v>0.63</v>
      </c>
      <c r="H90" s="17">
        <v>8</v>
      </c>
      <c r="I90" s="17">
        <f>IF(E91=0,0,(E90*F90)*G90*H90)</f>
        <v>0</v>
      </c>
      <c r="J90" s="17" t="e">
        <f>+(E90)*(G90*H90)/(B90/F90)</f>
        <v>#DIV/0!</v>
      </c>
      <c r="K90" s="24"/>
    </row>
    <row r="91" spans="1:11" ht="14.25" customHeight="1">
      <c r="A91" s="105" t="s">
        <v>292</v>
      </c>
      <c r="B91" s="15">
        <f>+C91*E91</f>
        <v>0</v>
      </c>
      <c r="C91" s="15">
        <v>51000</v>
      </c>
      <c r="D91" s="14" t="s">
        <v>92</v>
      </c>
      <c r="E91" s="16">
        <v>0</v>
      </c>
      <c r="F91" s="17"/>
      <c r="G91" s="17"/>
      <c r="H91" s="17"/>
      <c r="I91" s="17">
        <f t="shared" ref="I91:I92" si="11">(E91*F91)*G91*H91</f>
        <v>0</v>
      </c>
      <c r="J91" s="17" t="e">
        <f t="shared" ref="J91:J92" si="12">+(E91)*(G91*H91)/(B91/F91)</f>
        <v>#DIV/0!</v>
      </c>
      <c r="K91" s="24"/>
    </row>
    <row r="92" spans="1:11">
      <c r="A92" s="14" t="s">
        <v>91</v>
      </c>
      <c r="B92" s="15">
        <f t="shared" ref="B92" si="13">+C92*E92</f>
        <v>0</v>
      </c>
      <c r="C92" s="47">
        <v>41000</v>
      </c>
      <c r="D92" s="14" t="s">
        <v>85</v>
      </c>
      <c r="E92" s="16">
        <v>0</v>
      </c>
      <c r="F92" s="17"/>
      <c r="G92" s="17"/>
      <c r="H92" s="17"/>
      <c r="I92" s="17">
        <f t="shared" si="11"/>
        <v>0</v>
      </c>
      <c r="J92" s="17" t="e">
        <f t="shared" si="12"/>
        <v>#DIV/0!</v>
      </c>
      <c r="K92" s="49"/>
    </row>
    <row r="93" spans="1:11">
      <c r="A93" s="19" t="s">
        <v>10</v>
      </c>
      <c r="B93" s="38">
        <f>SUM(B90:B92)</f>
        <v>0</v>
      </c>
      <c r="C93" s="38"/>
      <c r="D93" s="25"/>
      <c r="E93" s="26"/>
      <c r="F93" s="27"/>
      <c r="G93" s="27"/>
      <c r="H93" s="27"/>
      <c r="I93" s="27">
        <f>SUM(I90:I92)</f>
        <v>0</v>
      </c>
      <c r="J93" s="27"/>
      <c r="K93" s="28"/>
    </row>
    <row r="94" spans="1:11" ht="15" thickBot="1">
      <c r="A94" s="91"/>
      <c r="B94" s="92"/>
      <c r="C94" s="92"/>
      <c r="D94" s="91"/>
      <c r="E94" s="93"/>
      <c r="F94" s="94"/>
      <c r="G94" s="94"/>
      <c r="H94" s="94"/>
      <c r="I94" s="94"/>
      <c r="J94" s="94"/>
      <c r="K94" s="92"/>
    </row>
    <row r="95" spans="1:11" ht="21.5" thickBot="1">
      <c r="A95" s="43" t="s">
        <v>223</v>
      </c>
      <c r="B95" s="44"/>
      <c r="C95" s="44"/>
      <c r="D95" s="44"/>
      <c r="E95" s="44"/>
      <c r="F95" s="5"/>
      <c r="G95" s="5"/>
      <c r="H95" s="5"/>
      <c r="I95" s="5"/>
      <c r="J95" s="5"/>
      <c r="K95" s="45"/>
    </row>
    <row r="96" spans="1:11">
      <c r="A96" s="99" t="s">
        <v>29</v>
      </c>
      <c r="B96" s="100" t="s">
        <v>0</v>
      </c>
      <c r="C96" s="100"/>
      <c r="D96" s="101" t="s">
        <v>1</v>
      </c>
      <c r="E96" s="101" t="s">
        <v>4</v>
      </c>
      <c r="F96" s="102" t="s">
        <v>3</v>
      </c>
      <c r="G96" s="102" t="s">
        <v>5</v>
      </c>
      <c r="H96" s="102" t="s">
        <v>6</v>
      </c>
      <c r="I96" s="102" t="s">
        <v>22</v>
      </c>
      <c r="J96" s="102"/>
      <c r="K96" s="57"/>
    </row>
    <row r="97" spans="1:11">
      <c r="A97" s="14" t="s">
        <v>93</v>
      </c>
      <c r="B97" s="15">
        <f t="shared" ref="B97" si="14">+C97*E97</f>
        <v>0</v>
      </c>
      <c r="C97" s="47">
        <v>201000</v>
      </c>
      <c r="D97" s="14" t="s">
        <v>16</v>
      </c>
      <c r="E97" s="16">
        <v>0</v>
      </c>
      <c r="F97" s="17">
        <v>323</v>
      </c>
      <c r="G97" s="17">
        <v>0.06</v>
      </c>
      <c r="H97" s="17">
        <v>8</v>
      </c>
      <c r="I97" s="17">
        <f>(E97*F97)*G97*H97</f>
        <v>0</v>
      </c>
      <c r="J97" s="17" t="e">
        <f t="shared" ref="J97" si="15">+(E97)*(G97*H97)/(B97/F97)</f>
        <v>#DIV/0!</v>
      </c>
      <c r="K97" s="49"/>
    </row>
    <row r="98" spans="1:11">
      <c r="A98" s="19" t="s">
        <v>10</v>
      </c>
      <c r="B98" s="38">
        <f>SUM(B97)</f>
        <v>0</v>
      </c>
      <c r="C98" s="38"/>
      <c r="D98" s="25"/>
      <c r="E98" s="26"/>
      <c r="F98" s="27"/>
      <c r="G98" s="27"/>
      <c r="H98" s="27"/>
      <c r="I98" s="27">
        <f>I97</f>
        <v>0</v>
      </c>
      <c r="J98" s="27"/>
      <c r="K98" s="28"/>
    </row>
    <row r="99" spans="1:11" ht="15" thickBot="1">
      <c r="A99" s="91"/>
      <c r="B99" s="92"/>
      <c r="C99" s="92"/>
      <c r="D99" s="91"/>
      <c r="E99" s="93"/>
      <c r="F99" s="94"/>
      <c r="G99" s="94"/>
      <c r="H99" s="94"/>
      <c r="I99" s="94"/>
      <c r="J99" s="94"/>
      <c r="K99" s="92"/>
    </row>
    <row r="100" spans="1:11" ht="21.5" thickBot="1">
      <c r="A100" s="43" t="s">
        <v>271</v>
      </c>
      <c r="B100" s="44"/>
      <c r="C100" s="44"/>
      <c r="D100" s="44"/>
      <c r="E100" s="44"/>
      <c r="F100" s="5"/>
      <c r="G100" s="5"/>
      <c r="H100" s="5"/>
      <c r="I100" s="5"/>
      <c r="J100" s="5"/>
      <c r="K100" s="45"/>
    </row>
    <row r="101" spans="1:11">
      <c r="A101" s="99" t="s">
        <v>29</v>
      </c>
      <c r="B101" s="100" t="s">
        <v>0</v>
      </c>
      <c r="C101" s="100"/>
      <c r="D101" s="101" t="s">
        <v>1</v>
      </c>
      <c r="E101" s="101" t="s">
        <v>4</v>
      </c>
      <c r="F101" s="102" t="s">
        <v>3</v>
      </c>
      <c r="G101" s="102" t="s">
        <v>5</v>
      </c>
      <c r="H101" s="102" t="s">
        <v>6</v>
      </c>
      <c r="I101" s="102" t="s">
        <v>22</v>
      </c>
      <c r="J101" s="102"/>
      <c r="K101" s="57"/>
    </row>
    <row r="102" spans="1:11">
      <c r="A102" s="14" t="s">
        <v>130</v>
      </c>
      <c r="B102" s="15">
        <f t="shared" ref="B102" si="16">+C102*E102</f>
        <v>0</v>
      </c>
      <c r="C102" s="47">
        <v>76000</v>
      </c>
      <c r="D102" s="14" t="s">
        <v>17</v>
      </c>
      <c r="E102" s="16">
        <v>0</v>
      </c>
      <c r="F102" s="17">
        <v>323</v>
      </c>
      <c r="G102" s="17">
        <v>0.16</v>
      </c>
      <c r="H102" s="17">
        <v>10</v>
      </c>
      <c r="I102" s="17">
        <f>IF(E103=0,0,(E102*F102)*G102*H102)</f>
        <v>0</v>
      </c>
      <c r="J102" s="17" t="e">
        <f t="shared" ref="J102" si="17">+(E102)*(G102*H102)/(B102/F102)</f>
        <v>#DIV/0!</v>
      </c>
      <c r="K102" s="49"/>
    </row>
    <row r="103" spans="1:11">
      <c r="A103" s="14" t="s">
        <v>131</v>
      </c>
      <c r="B103" s="15">
        <f t="shared" ref="B103" si="18">+C103*E103</f>
        <v>0</v>
      </c>
      <c r="C103" s="47">
        <v>7100</v>
      </c>
      <c r="D103" s="14" t="s">
        <v>132</v>
      </c>
      <c r="E103" s="16">
        <v>0</v>
      </c>
      <c r="F103" s="17"/>
      <c r="G103" s="17"/>
      <c r="H103" s="17"/>
      <c r="I103" s="17">
        <f>(E103*F103)*G103*H103</f>
        <v>0</v>
      </c>
      <c r="J103" s="17" t="e">
        <f t="shared" ref="J103" si="19">+(E103)*(G103*H103)/(B103/F103)</f>
        <v>#DIV/0!</v>
      </c>
      <c r="K103" s="49"/>
    </row>
    <row r="104" spans="1:11">
      <c r="A104" s="14" t="s">
        <v>83</v>
      </c>
      <c r="B104" s="15">
        <f t="shared" ref="B104" si="20">+C104*E104</f>
        <v>0</v>
      </c>
      <c r="C104" s="47">
        <v>41000</v>
      </c>
      <c r="D104" s="14" t="s">
        <v>85</v>
      </c>
      <c r="E104" s="16">
        <v>0</v>
      </c>
      <c r="F104" s="17"/>
      <c r="G104" s="17"/>
      <c r="H104" s="17"/>
      <c r="I104" s="17">
        <f>(E104*F104)*G104*H104</f>
        <v>0</v>
      </c>
      <c r="J104" s="17" t="e">
        <f t="shared" ref="J104" si="21">+(E104)*(G104*H104)/(B104/F104)</f>
        <v>#DIV/0!</v>
      </c>
      <c r="K104" s="49"/>
    </row>
    <row r="105" spans="1:11">
      <c r="A105" s="19" t="s">
        <v>10</v>
      </c>
      <c r="B105" s="38">
        <f>SUM(B102:B104)</f>
        <v>0</v>
      </c>
      <c r="C105" s="38"/>
      <c r="D105" s="25"/>
      <c r="E105" s="26"/>
      <c r="F105" s="27"/>
      <c r="G105" s="27"/>
      <c r="H105" s="27"/>
      <c r="I105" s="27">
        <f>SUM(I102:I104)</f>
        <v>0</v>
      </c>
      <c r="J105" s="27"/>
      <c r="K105" s="28"/>
    </row>
    <row r="106" spans="1:11" ht="15" thickBot="1">
      <c r="A106" s="91"/>
      <c r="B106" s="92"/>
      <c r="C106" s="92"/>
      <c r="D106" s="91"/>
      <c r="E106" s="93"/>
      <c r="F106" s="94"/>
      <c r="G106" s="94"/>
      <c r="H106" s="94"/>
      <c r="I106" s="94"/>
      <c r="J106" s="94"/>
      <c r="K106" s="92"/>
    </row>
    <row r="107" spans="1:11" ht="21.5" thickBot="1">
      <c r="A107" s="43" t="s">
        <v>294</v>
      </c>
      <c r="B107" s="44"/>
      <c r="C107" s="44"/>
      <c r="D107" s="44"/>
      <c r="E107" s="44"/>
      <c r="F107" s="5"/>
      <c r="G107" s="5"/>
      <c r="H107" s="5"/>
      <c r="I107" s="5"/>
      <c r="J107" s="5"/>
      <c r="K107" s="45"/>
    </row>
    <row r="108" spans="1:11">
      <c r="A108" s="99" t="s">
        <v>29</v>
      </c>
      <c r="B108" s="100" t="s">
        <v>0</v>
      </c>
      <c r="C108" s="100"/>
      <c r="D108" s="101" t="s">
        <v>1</v>
      </c>
      <c r="E108" s="101" t="s">
        <v>4</v>
      </c>
      <c r="F108" s="102" t="s">
        <v>3</v>
      </c>
      <c r="G108" s="102" t="s">
        <v>5</v>
      </c>
      <c r="H108" s="102" t="s">
        <v>6</v>
      </c>
      <c r="I108" s="102" t="s">
        <v>22</v>
      </c>
      <c r="J108" s="102"/>
      <c r="K108" s="57"/>
    </row>
    <row r="109" spans="1:11">
      <c r="A109" s="14" t="s">
        <v>296</v>
      </c>
      <c r="B109" s="15">
        <f t="shared" ref="B109" si="22">+C109*E109</f>
        <v>0</v>
      </c>
      <c r="C109" s="47">
        <v>793000</v>
      </c>
      <c r="D109" s="14" t="s">
        <v>89</v>
      </c>
      <c r="E109" s="16">
        <v>0</v>
      </c>
      <c r="F109" s="17">
        <v>323</v>
      </c>
      <c r="G109" s="17">
        <v>0.57999999999999996</v>
      </c>
      <c r="H109" s="17">
        <v>10</v>
      </c>
      <c r="I109" s="17">
        <f>(E109*F109)*G109*H109</f>
        <v>0</v>
      </c>
      <c r="J109" s="17" t="e">
        <f t="shared" ref="J109" si="23">+(E109)*(G109*H109)/(B109/F109)</f>
        <v>#DIV/0!</v>
      </c>
      <c r="K109" s="49"/>
    </row>
    <row r="110" spans="1:11">
      <c r="A110" s="19" t="s">
        <v>10</v>
      </c>
      <c r="B110" s="38">
        <f>SUM(B109:B109)</f>
        <v>0</v>
      </c>
      <c r="C110" s="38"/>
      <c r="D110" s="25"/>
      <c r="E110" s="26"/>
      <c r="F110" s="27"/>
      <c r="G110" s="27"/>
      <c r="H110" s="27"/>
      <c r="I110" s="27">
        <f>SUM(I109:I109)</f>
        <v>0</v>
      </c>
      <c r="J110" s="27"/>
      <c r="K110" s="28"/>
    </row>
    <row r="111" spans="1:11" ht="15" thickBot="1">
      <c r="A111" s="91"/>
      <c r="B111" s="92"/>
      <c r="C111" s="92"/>
      <c r="D111" s="91"/>
      <c r="E111" s="93"/>
      <c r="F111" s="94"/>
      <c r="G111" s="94"/>
      <c r="H111" s="94"/>
      <c r="I111" s="94"/>
      <c r="J111" s="94"/>
      <c r="K111" s="92"/>
    </row>
    <row r="112" spans="1:11" ht="21.5" thickBot="1">
      <c r="A112" s="43" t="s">
        <v>295</v>
      </c>
      <c r="B112" s="44"/>
      <c r="C112" s="44"/>
      <c r="D112" s="44"/>
      <c r="E112" s="44"/>
      <c r="F112" s="5"/>
      <c r="G112" s="5"/>
      <c r="H112" s="5"/>
      <c r="I112" s="5"/>
      <c r="J112" s="5"/>
      <c r="K112" s="45"/>
    </row>
    <row r="113" spans="1:11">
      <c r="A113" s="99" t="s">
        <v>29</v>
      </c>
      <c r="B113" s="100" t="s">
        <v>0</v>
      </c>
      <c r="C113" s="100"/>
      <c r="D113" s="101" t="s">
        <v>1</v>
      </c>
      <c r="E113" s="101" t="s">
        <v>4</v>
      </c>
      <c r="F113" s="102" t="s">
        <v>3</v>
      </c>
      <c r="G113" s="102" t="s">
        <v>5</v>
      </c>
      <c r="H113" s="102" t="s">
        <v>6</v>
      </c>
      <c r="I113" s="102" t="s">
        <v>22</v>
      </c>
      <c r="J113" s="102"/>
      <c r="K113" s="57"/>
    </row>
    <row r="114" spans="1:11">
      <c r="A114" s="14" t="s">
        <v>297</v>
      </c>
      <c r="B114" s="15">
        <f t="shared" ref="B114" si="24">+C114*E114</f>
        <v>0</v>
      </c>
      <c r="C114" s="47">
        <v>999000</v>
      </c>
      <c r="D114" s="14" t="s">
        <v>89</v>
      </c>
      <c r="E114" s="16">
        <v>0</v>
      </c>
      <c r="F114" s="17">
        <v>323</v>
      </c>
      <c r="G114" s="17">
        <v>0.57999999999999996</v>
      </c>
      <c r="H114" s="17">
        <v>10</v>
      </c>
      <c r="I114" s="17">
        <f>(E114*F114)*G114*H114</f>
        <v>0</v>
      </c>
      <c r="J114" s="17" t="e">
        <f t="shared" ref="J114" si="25">+(E114)*(G114*H114)/(B114/F114)</f>
        <v>#DIV/0!</v>
      </c>
      <c r="K114" s="49"/>
    </row>
    <row r="115" spans="1:11">
      <c r="A115" s="19" t="s">
        <v>10</v>
      </c>
      <c r="B115" s="38">
        <f>SUM(B114:B114)</f>
        <v>0</v>
      </c>
      <c r="C115" s="38"/>
      <c r="D115" s="25"/>
      <c r="E115" s="26"/>
      <c r="F115" s="27"/>
      <c r="G115" s="27"/>
      <c r="H115" s="27"/>
      <c r="I115" s="27">
        <f>SUM(I114:I114)</f>
        <v>0</v>
      </c>
      <c r="J115" s="27"/>
      <c r="K115" s="28"/>
    </row>
    <row r="118" spans="1:11">
      <c r="A118" s="77" t="s">
        <v>23</v>
      </c>
      <c r="B118" s="167">
        <f>SUM(I10,I18,I25,I33,I39,I45,I53,I59,I65,I71,I86,I93,I98,I105,I110,I115,I79)</f>
        <v>0</v>
      </c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5" thickBot="1">
      <c r="A119" s="50" t="s">
        <v>11</v>
      </c>
      <c r="B119" s="64">
        <f>SUM(B10,B18,B25,B33,B39,B45,B53,B59,B65,B71,B79,B86,B93,B98,B105,B110,B115)</f>
        <v>0</v>
      </c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5" thickBot="1">
      <c r="A120" s="79" t="s">
        <v>270</v>
      </c>
      <c r="B120" s="67">
        <f>IFERROR(B118/B119,0)*1000</f>
        <v>0</v>
      </c>
      <c r="C120" s="2"/>
      <c r="D120" s="2"/>
      <c r="E120" s="2"/>
      <c r="F120" s="2"/>
      <c r="G120" s="2"/>
      <c r="H120" s="2"/>
      <c r="I120" s="2"/>
      <c r="J120" s="2"/>
      <c r="K120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K51"/>
  <sheetViews>
    <sheetView workbookViewId="0"/>
  </sheetViews>
  <sheetFormatPr defaultColWidth="9.1796875" defaultRowHeight="14.5" outlineLevelCol="1"/>
  <cols>
    <col min="1" max="1" width="117" style="3" bestFit="1" customWidth="1"/>
    <col min="2" max="2" width="12.7265625" style="11" bestFit="1" customWidth="1"/>
    <col min="3" max="3" width="14" style="11" bestFit="1" customWidth="1"/>
    <col min="4" max="4" width="15.26953125" style="3" bestFit="1" customWidth="1"/>
    <col min="5" max="5" width="12.54296875" style="3" customWidth="1"/>
    <col min="6" max="8" width="9.26953125" style="12" hidden="1" customWidth="1" outlineLevel="1"/>
    <col min="9" max="9" width="16.1796875" style="12" hidden="1" customWidth="1" outlineLevel="1"/>
    <col min="10" max="10" width="19.7265625" style="12" hidden="1" customWidth="1" outlineLevel="1"/>
    <col min="11" max="11" width="21.1796875" style="3" bestFit="1" customWidth="1" collapsed="1"/>
    <col min="12" max="12" width="15" style="3" customWidth="1"/>
    <col min="13" max="13" width="9.1796875" style="3"/>
    <col min="14" max="14" width="42" style="3" customWidth="1"/>
    <col min="15" max="15" width="19.54296875" style="3" bestFit="1" customWidth="1"/>
    <col min="16" max="16" width="16.453125" style="3" customWidth="1"/>
    <col min="17" max="17" width="18.26953125" style="3" customWidth="1"/>
    <col min="18" max="18" width="16.1796875" style="3" customWidth="1"/>
    <col min="19" max="16384" width="9.1796875" style="3"/>
  </cols>
  <sheetData>
    <row r="1" spans="1:11" s="51" customFormat="1" ht="28.5">
      <c r="A1" s="7" t="s">
        <v>110</v>
      </c>
      <c r="B1" s="8"/>
      <c r="C1" s="8"/>
      <c r="D1" s="9"/>
      <c r="E1" s="9"/>
      <c r="F1" s="10"/>
      <c r="G1" s="10"/>
      <c r="H1" s="10"/>
      <c r="I1" s="10"/>
      <c r="J1" s="10"/>
      <c r="K1" s="9"/>
    </row>
    <row r="2" spans="1:11" ht="15" thickBot="1"/>
    <row r="3" spans="1:11" ht="21.5" thickBot="1">
      <c r="A3" s="43" t="s">
        <v>224</v>
      </c>
      <c r="B3" s="44"/>
      <c r="C3" s="44"/>
      <c r="D3" s="44"/>
      <c r="E3" s="44"/>
      <c r="F3" s="5"/>
      <c r="G3" s="5"/>
      <c r="H3" s="5"/>
      <c r="I3" s="5"/>
      <c r="J3" s="5"/>
      <c r="K3" s="45"/>
    </row>
    <row r="4" spans="1:11">
      <c r="A4" s="32" t="s">
        <v>31</v>
      </c>
      <c r="B4" s="33" t="s">
        <v>20</v>
      </c>
      <c r="C4" s="33" t="s">
        <v>21</v>
      </c>
      <c r="D4" s="34" t="s">
        <v>1</v>
      </c>
      <c r="E4" s="34" t="s">
        <v>4</v>
      </c>
      <c r="F4" s="35" t="s">
        <v>3</v>
      </c>
      <c r="G4" s="35" t="s">
        <v>5</v>
      </c>
      <c r="H4" s="35" t="s">
        <v>6</v>
      </c>
      <c r="I4" s="35" t="s">
        <v>22</v>
      </c>
      <c r="J4" s="35" t="s">
        <v>24</v>
      </c>
      <c r="K4" s="57" t="s">
        <v>27</v>
      </c>
    </row>
    <row r="5" spans="1:11">
      <c r="A5" s="95" t="s">
        <v>225</v>
      </c>
      <c r="B5" s="30">
        <f>+C5*E5</f>
        <v>0</v>
      </c>
      <c r="C5" s="30">
        <v>423000</v>
      </c>
      <c r="D5" s="29" t="s">
        <v>16</v>
      </c>
      <c r="E5" s="108">
        <v>0</v>
      </c>
      <c r="F5" s="109">
        <v>33.5</v>
      </c>
      <c r="G5" s="109">
        <v>2.97</v>
      </c>
      <c r="H5" s="109">
        <v>8</v>
      </c>
      <c r="I5" s="109">
        <f>(E5*F5)*G5*H5</f>
        <v>0</v>
      </c>
      <c r="J5" s="109" t="e">
        <f>+(E5)*(G5*H5)/(B5/F5)</f>
        <v>#DIV/0!</v>
      </c>
      <c r="K5" s="66"/>
    </row>
    <row r="6" spans="1:11">
      <c r="A6" s="19" t="s">
        <v>10</v>
      </c>
      <c r="B6" s="38">
        <f>SUM(B5)</f>
        <v>0</v>
      </c>
      <c r="C6" s="38"/>
      <c r="D6" s="25"/>
      <c r="E6" s="26"/>
      <c r="F6" s="27"/>
      <c r="G6" s="27"/>
      <c r="H6" s="27"/>
      <c r="I6" s="27">
        <f>SUM(I5)</f>
        <v>0</v>
      </c>
      <c r="J6" s="27"/>
      <c r="K6" s="28"/>
    </row>
    <row r="7" spans="1:11" ht="15" thickBot="1"/>
    <row r="8" spans="1:11" ht="21.5" thickBot="1">
      <c r="A8" s="43" t="s">
        <v>227</v>
      </c>
      <c r="B8" s="44"/>
      <c r="C8" s="44"/>
      <c r="D8" s="44"/>
      <c r="E8" s="44"/>
      <c r="F8" s="5"/>
      <c r="G8" s="5"/>
      <c r="H8" s="5"/>
      <c r="I8" s="5"/>
      <c r="J8" s="5"/>
      <c r="K8" s="45"/>
    </row>
    <row r="9" spans="1:11">
      <c r="A9" s="95" t="s">
        <v>226</v>
      </c>
      <c r="B9" s="15">
        <f>+C9*E9</f>
        <v>0</v>
      </c>
      <c r="C9" s="15">
        <v>610000</v>
      </c>
      <c r="D9" s="29" t="s">
        <v>16</v>
      </c>
      <c r="E9" s="16">
        <v>0</v>
      </c>
      <c r="F9" s="17">
        <v>33.5</v>
      </c>
      <c r="G9" s="17">
        <v>2.97</v>
      </c>
      <c r="H9" s="17">
        <v>8</v>
      </c>
      <c r="I9" s="17">
        <f>(E9*F9)*G9*H9</f>
        <v>0</v>
      </c>
      <c r="J9" s="17" t="e">
        <f>+(E9)*(G9*H9)/(B9/F9)</f>
        <v>#DIV/0!</v>
      </c>
      <c r="K9" s="66"/>
    </row>
    <row r="10" spans="1:11">
      <c r="A10" s="19" t="s">
        <v>10</v>
      </c>
      <c r="B10" s="38">
        <f>SUM(B9)</f>
        <v>0</v>
      </c>
      <c r="C10" s="38"/>
      <c r="D10" s="25"/>
      <c r="E10" s="26"/>
      <c r="F10" s="27"/>
      <c r="G10" s="27"/>
      <c r="H10" s="27"/>
      <c r="I10" s="27">
        <f>SUM(I9)</f>
        <v>0</v>
      </c>
      <c r="J10" s="27"/>
      <c r="K10" s="28"/>
    </row>
    <row r="11" spans="1:11" ht="15" thickBot="1"/>
    <row r="12" spans="1:11" ht="21.5" thickBot="1">
      <c r="A12" s="43" t="s">
        <v>228</v>
      </c>
      <c r="B12" s="44"/>
      <c r="C12" s="44"/>
      <c r="D12" s="44"/>
      <c r="E12" s="44"/>
      <c r="F12" s="5"/>
      <c r="G12" s="5"/>
      <c r="H12" s="5"/>
      <c r="I12" s="5"/>
      <c r="J12" s="5"/>
      <c r="K12" s="45"/>
    </row>
    <row r="13" spans="1:11">
      <c r="A13" s="29" t="s">
        <v>229</v>
      </c>
      <c r="B13" s="30">
        <f>+C13*E13</f>
        <v>0</v>
      </c>
      <c r="C13" s="53">
        <v>310000</v>
      </c>
      <c r="D13" s="39" t="s">
        <v>25</v>
      </c>
      <c r="E13" s="40">
        <v>0</v>
      </c>
      <c r="F13" s="41">
        <v>33.5</v>
      </c>
      <c r="G13" s="41">
        <v>2.97</v>
      </c>
      <c r="H13" s="41">
        <v>8</v>
      </c>
      <c r="I13" s="41">
        <f>(E13*F13)*G13*H13</f>
        <v>0</v>
      </c>
      <c r="J13" s="41" t="e">
        <f>+(E13)*(G13*H13)/(B13/F13)</f>
        <v>#DIV/0!</v>
      </c>
      <c r="K13" s="66"/>
    </row>
    <row r="14" spans="1:11">
      <c r="A14" s="19" t="s">
        <v>10</v>
      </c>
      <c r="B14" s="38">
        <f>SUM(B13)</f>
        <v>0</v>
      </c>
      <c r="C14" s="38"/>
      <c r="D14" s="25"/>
      <c r="E14" s="26"/>
      <c r="F14" s="27"/>
      <c r="G14" s="27"/>
      <c r="H14" s="27"/>
      <c r="I14" s="27">
        <f>SUM(I13)</f>
        <v>0</v>
      </c>
      <c r="J14" s="27"/>
      <c r="K14" s="28"/>
    </row>
    <row r="15" spans="1:11" ht="15" thickBot="1"/>
    <row r="16" spans="1:11" ht="21.5" thickBot="1">
      <c r="A16" s="43" t="s">
        <v>230</v>
      </c>
      <c r="B16" s="44"/>
      <c r="C16" s="44"/>
      <c r="D16" s="44"/>
      <c r="E16" s="44"/>
      <c r="F16" s="5"/>
      <c r="G16" s="5"/>
      <c r="H16" s="5"/>
      <c r="I16" s="5"/>
      <c r="J16" s="5"/>
      <c r="K16" s="45"/>
    </row>
    <row r="17" spans="1:11">
      <c r="A17" s="32" t="s">
        <v>31</v>
      </c>
      <c r="B17" s="33" t="s">
        <v>20</v>
      </c>
      <c r="C17" s="33" t="s">
        <v>21</v>
      </c>
      <c r="D17" s="34" t="s">
        <v>1</v>
      </c>
      <c r="E17" s="34" t="s">
        <v>4</v>
      </c>
      <c r="F17" s="35" t="s">
        <v>3</v>
      </c>
      <c r="G17" s="35" t="s">
        <v>5</v>
      </c>
      <c r="H17" s="35" t="s">
        <v>6</v>
      </c>
      <c r="I17" s="35" t="s">
        <v>22</v>
      </c>
      <c r="J17" s="35"/>
      <c r="K17" s="36"/>
    </row>
    <row r="18" spans="1:11">
      <c r="A18" s="14" t="s">
        <v>231</v>
      </c>
      <c r="B18" s="15">
        <f>+C18*E18</f>
        <v>0</v>
      </c>
      <c r="C18" s="15">
        <v>364000</v>
      </c>
      <c r="D18" s="14" t="s">
        <v>16</v>
      </c>
      <c r="E18" s="22">
        <v>0</v>
      </c>
      <c r="F18" s="23">
        <v>33.5</v>
      </c>
      <c r="G18" s="23">
        <v>2.97</v>
      </c>
      <c r="H18" s="23">
        <v>8</v>
      </c>
      <c r="I18" s="23">
        <f>(E18*F18)*G18*H18</f>
        <v>0</v>
      </c>
      <c r="J18" s="41" t="e">
        <f>+(E18)*(G18*H18)/(B18/F18)</f>
        <v>#DIV/0!</v>
      </c>
      <c r="K18" s="66"/>
    </row>
    <row r="19" spans="1:11">
      <c r="A19" s="14" t="s">
        <v>94</v>
      </c>
      <c r="B19" s="15">
        <f t="shared" ref="B19:B20" si="0">+C19*E19</f>
        <v>0</v>
      </c>
      <c r="C19" s="15">
        <v>10000</v>
      </c>
      <c r="D19" s="14" t="s">
        <v>97</v>
      </c>
      <c r="E19" s="16">
        <v>0</v>
      </c>
      <c r="F19" s="17"/>
      <c r="G19" s="17"/>
      <c r="H19" s="17"/>
      <c r="I19" s="23">
        <f t="shared" ref="I19:I20" si="1">(E19*F19)*G19*H19</f>
        <v>0</v>
      </c>
      <c r="J19" s="17" t="e">
        <f>+(E19)*(G19*H19)/(B19/F19)</f>
        <v>#DIV/0!</v>
      </c>
      <c r="K19" s="66"/>
    </row>
    <row r="20" spans="1:11">
      <c r="A20" s="14" t="s">
        <v>95</v>
      </c>
      <c r="B20" s="15">
        <f t="shared" si="0"/>
        <v>0</v>
      </c>
      <c r="C20" s="15">
        <v>66</v>
      </c>
      <c r="D20" s="14" t="s">
        <v>96</v>
      </c>
      <c r="E20" s="16">
        <v>0</v>
      </c>
      <c r="F20" s="17"/>
      <c r="G20" s="17"/>
      <c r="H20" s="17"/>
      <c r="I20" s="23">
        <f t="shared" si="1"/>
        <v>0</v>
      </c>
      <c r="J20" s="17" t="e">
        <f>+(E20)*(G20*H20)/(B20/F20)</f>
        <v>#DIV/0!</v>
      </c>
      <c r="K20" s="66"/>
    </row>
    <row r="21" spans="1:11">
      <c r="A21" s="19" t="s">
        <v>10</v>
      </c>
      <c r="B21" s="38">
        <f>SUM(B18:B20)</f>
        <v>0</v>
      </c>
      <c r="C21" s="38"/>
      <c r="D21" s="25"/>
      <c r="E21" s="26"/>
      <c r="F21" s="27"/>
      <c r="G21" s="27"/>
      <c r="H21" s="27"/>
      <c r="I21" s="27">
        <f>SUM(I18:I20)</f>
        <v>0</v>
      </c>
      <c r="J21" s="27"/>
      <c r="K21" s="28"/>
    </row>
    <row r="22" spans="1:11" ht="15" thickBot="1"/>
    <row r="23" spans="1:11" ht="21.5" thickBot="1">
      <c r="A23" s="43" t="s">
        <v>232</v>
      </c>
      <c r="B23" s="44"/>
      <c r="C23" s="44"/>
      <c r="D23" s="44"/>
      <c r="E23" s="44"/>
      <c r="F23" s="5"/>
      <c r="G23" s="5"/>
      <c r="H23" s="5"/>
      <c r="I23" s="5"/>
      <c r="J23" s="5"/>
      <c r="K23" s="45"/>
    </row>
    <row r="24" spans="1:11">
      <c r="A24" s="14" t="s">
        <v>233</v>
      </c>
      <c r="B24" s="15">
        <f t="shared" ref="B24:B26" si="2">+C24*E24</f>
        <v>0</v>
      </c>
      <c r="C24" s="15">
        <v>744000</v>
      </c>
      <c r="D24" s="14" t="s">
        <v>17</v>
      </c>
      <c r="E24" s="16">
        <v>0</v>
      </c>
      <c r="F24" s="17">
        <v>33.5</v>
      </c>
      <c r="G24" s="17">
        <v>2.97</v>
      </c>
      <c r="H24" s="17">
        <v>8</v>
      </c>
      <c r="I24" s="23">
        <f t="shared" ref="I24:I26" si="3">(E24*F24)*G24*H24</f>
        <v>0</v>
      </c>
      <c r="J24" s="17" t="e">
        <f>+(E24)*(G24*H24)/(B24/F24)</f>
        <v>#DIV/0!</v>
      </c>
      <c r="K24" s="66"/>
    </row>
    <row r="25" spans="1:11">
      <c r="A25" s="14" t="s">
        <v>94</v>
      </c>
      <c r="B25" s="15">
        <f t="shared" si="2"/>
        <v>0</v>
      </c>
      <c r="C25" s="15">
        <v>10000</v>
      </c>
      <c r="D25" s="14" t="s">
        <v>97</v>
      </c>
      <c r="E25" s="16">
        <v>0</v>
      </c>
      <c r="F25" s="17"/>
      <c r="G25" s="17"/>
      <c r="H25" s="17"/>
      <c r="I25" s="23">
        <f t="shared" si="3"/>
        <v>0</v>
      </c>
      <c r="J25" s="17" t="e">
        <f>+(E25)*(G25*H25)/(B25/F25)</f>
        <v>#DIV/0!</v>
      </c>
      <c r="K25" s="66"/>
    </row>
    <row r="26" spans="1:11">
      <c r="A26" s="14" t="s">
        <v>95</v>
      </c>
      <c r="B26" s="15">
        <f t="shared" si="2"/>
        <v>0</v>
      </c>
      <c r="C26" s="15">
        <v>66</v>
      </c>
      <c r="D26" s="14" t="s">
        <v>96</v>
      </c>
      <c r="E26" s="16">
        <v>0</v>
      </c>
      <c r="F26" s="17"/>
      <c r="G26" s="17"/>
      <c r="H26" s="17"/>
      <c r="I26" s="23">
        <f t="shared" si="3"/>
        <v>0</v>
      </c>
      <c r="J26" s="17" t="e">
        <f>+(E26)*(G26*H26)/(B26/F26)</f>
        <v>#DIV/0!</v>
      </c>
      <c r="K26" s="66"/>
    </row>
    <row r="27" spans="1:11">
      <c r="A27" s="19" t="s">
        <v>10</v>
      </c>
      <c r="B27" s="38">
        <f>SUM(B24:B26)</f>
        <v>0</v>
      </c>
      <c r="C27" s="38"/>
      <c r="D27" s="25"/>
      <c r="E27" s="26"/>
      <c r="F27" s="27"/>
      <c r="G27" s="27"/>
      <c r="H27" s="27"/>
      <c r="I27" s="27">
        <f>SUM(I24:I26)</f>
        <v>0</v>
      </c>
      <c r="J27" s="27"/>
      <c r="K27" s="28"/>
    </row>
    <row r="28" spans="1:11" ht="15" thickBot="1"/>
    <row r="29" spans="1:11" ht="21.5" thickBot="1">
      <c r="A29" s="43" t="s">
        <v>234</v>
      </c>
      <c r="B29" s="44"/>
      <c r="C29" s="44"/>
      <c r="D29" s="44"/>
      <c r="E29" s="44"/>
      <c r="F29" s="5"/>
      <c r="G29" s="5"/>
      <c r="H29" s="5"/>
      <c r="I29" s="5"/>
      <c r="J29" s="5"/>
      <c r="K29" s="45"/>
    </row>
    <row r="30" spans="1:11">
      <c r="A30" s="32" t="s">
        <v>31</v>
      </c>
      <c r="B30" s="33" t="s">
        <v>20</v>
      </c>
      <c r="C30" s="33" t="s">
        <v>21</v>
      </c>
      <c r="D30" s="34" t="s">
        <v>1</v>
      </c>
      <c r="E30" s="34" t="s">
        <v>4</v>
      </c>
      <c r="F30" s="35" t="s">
        <v>3</v>
      </c>
      <c r="G30" s="35" t="s">
        <v>5</v>
      </c>
      <c r="H30" s="35" t="s">
        <v>6</v>
      </c>
      <c r="I30" s="35" t="s">
        <v>22</v>
      </c>
      <c r="J30" s="35"/>
      <c r="K30" s="36"/>
    </row>
    <row r="31" spans="1:11">
      <c r="A31" s="29" t="s">
        <v>238</v>
      </c>
      <c r="B31" s="46">
        <f>+C31*E31</f>
        <v>0</v>
      </c>
      <c r="C31" s="46">
        <v>44300</v>
      </c>
      <c r="D31" s="14" t="s">
        <v>16</v>
      </c>
      <c r="E31" s="16">
        <v>0</v>
      </c>
      <c r="F31" s="17">
        <v>33.5</v>
      </c>
      <c r="G31" s="17">
        <v>2.06</v>
      </c>
      <c r="H31" s="17">
        <v>8</v>
      </c>
      <c r="I31" s="17">
        <f>IF(E32=0,0,(E31*F31)*G31*H31)</f>
        <v>0</v>
      </c>
      <c r="J31" s="17" t="e">
        <f>+(E31)*(G31*H31)/(B31/F31)</f>
        <v>#DIV/0!</v>
      </c>
      <c r="K31" s="66"/>
    </row>
    <row r="32" spans="1:11">
      <c r="A32" s="29" t="s">
        <v>239</v>
      </c>
      <c r="B32" s="46">
        <f>+C32*E32</f>
        <v>0</v>
      </c>
      <c r="C32" s="46">
        <v>40200</v>
      </c>
      <c r="D32" s="14" t="s">
        <v>25</v>
      </c>
      <c r="E32" s="16">
        <v>0</v>
      </c>
      <c r="F32" s="17"/>
      <c r="G32" s="17"/>
      <c r="H32" s="17"/>
      <c r="I32" s="17">
        <f>(E32*F32)*G32*H32</f>
        <v>0</v>
      </c>
      <c r="J32" s="17" t="e">
        <f>+(E32)*(G32*H32)/(B32/F32)</f>
        <v>#DIV/0!</v>
      </c>
      <c r="K32" s="66"/>
    </row>
    <row r="33" spans="1:11">
      <c r="A33" s="29" t="s">
        <v>235</v>
      </c>
      <c r="B33" s="46">
        <f>+C33*E33</f>
        <v>0</v>
      </c>
      <c r="C33" s="46">
        <v>151000</v>
      </c>
      <c r="D33" s="14" t="s">
        <v>89</v>
      </c>
      <c r="E33" s="16">
        <v>0</v>
      </c>
      <c r="F33" s="17"/>
      <c r="G33" s="17"/>
      <c r="H33" s="17"/>
      <c r="I33" s="17">
        <f>(E33*F33)*G33*H33</f>
        <v>0</v>
      </c>
      <c r="J33" s="17" t="e">
        <f>+(E33)*(G33*H33)/(B33/F33)</f>
        <v>#DIV/0!</v>
      </c>
      <c r="K33" s="66"/>
    </row>
    <row r="34" spans="1:11">
      <c r="A34" s="19" t="s">
        <v>10</v>
      </c>
      <c r="B34" s="38">
        <f>SUM(B31:B33)</f>
        <v>0</v>
      </c>
      <c r="C34" s="38"/>
      <c r="D34" s="25"/>
      <c r="E34" s="26"/>
      <c r="F34" s="27"/>
      <c r="G34" s="27"/>
      <c r="H34" s="27"/>
      <c r="I34" s="27">
        <f>SUM(I31:I33)</f>
        <v>0</v>
      </c>
      <c r="J34" s="27"/>
      <c r="K34" s="28"/>
    </row>
    <row r="35" spans="1:11" ht="15" thickBot="1">
      <c r="B35" s="3"/>
      <c r="C35" s="3"/>
      <c r="F35" s="3"/>
      <c r="G35" s="3"/>
      <c r="H35" s="3"/>
      <c r="I35" s="3"/>
      <c r="J35" s="3"/>
    </row>
    <row r="36" spans="1:11" ht="21.5" thickBot="1">
      <c r="A36" s="43" t="s">
        <v>236</v>
      </c>
      <c r="B36" s="44"/>
      <c r="C36" s="44"/>
      <c r="D36" s="44"/>
      <c r="E36" s="44"/>
      <c r="F36" s="5"/>
      <c r="G36" s="5"/>
      <c r="H36" s="5"/>
      <c r="I36" s="5"/>
      <c r="J36" s="5"/>
      <c r="K36" s="45"/>
    </row>
    <row r="37" spans="1:11">
      <c r="A37" s="32" t="s">
        <v>31</v>
      </c>
      <c r="B37" s="33" t="s">
        <v>20</v>
      </c>
      <c r="C37" s="33" t="s">
        <v>21</v>
      </c>
      <c r="D37" s="34" t="s">
        <v>1</v>
      </c>
      <c r="E37" s="34" t="s">
        <v>4</v>
      </c>
      <c r="F37" s="35" t="s">
        <v>3</v>
      </c>
      <c r="G37" s="35" t="s">
        <v>5</v>
      </c>
      <c r="H37" s="35" t="s">
        <v>6</v>
      </c>
      <c r="I37" s="35" t="s">
        <v>22</v>
      </c>
      <c r="J37" s="35"/>
      <c r="K37" s="36"/>
    </row>
    <row r="38" spans="1:11">
      <c r="A38" s="29" t="s">
        <v>237</v>
      </c>
      <c r="B38" s="46">
        <f>+C38*E38</f>
        <v>0</v>
      </c>
      <c r="C38" s="46">
        <v>506000</v>
      </c>
      <c r="D38" s="14" t="s">
        <v>17</v>
      </c>
      <c r="E38" s="16">
        <v>0</v>
      </c>
      <c r="F38" s="17">
        <v>33.5</v>
      </c>
      <c r="G38" s="17">
        <v>2.85</v>
      </c>
      <c r="H38" s="17">
        <v>8</v>
      </c>
      <c r="I38" s="17">
        <f>IF(E39=0,0,(E38*F38)*G38*H38)</f>
        <v>0</v>
      </c>
      <c r="J38" s="17" t="e">
        <f>+(E38)*(G38*H38)/(B38/F38)</f>
        <v>#DIV/0!</v>
      </c>
      <c r="K38" s="66"/>
    </row>
    <row r="39" spans="1:11">
      <c r="A39" s="29" t="s">
        <v>240</v>
      </c>
      <c r="B39" s="46">
        <f>+C39*E39</f>
        <v>0</v>
      </c>
      <c r="C39" s="46">
        <v>92000</v>
      </c>
      <c r="D39" s="14" t="s">
        <v>25</v>
      </c>
      <c r="E39" s="16">
        <v>0</v>
      </c>
      <c r="F39" s="17"/>
      <c r="G39" s="17"/>
      <c r="H39" s="17"/>
      <c r="I39" s="17">
        <f>(E39*F39)*G39*H39</f>
        <v>0</v>
      </c>
      <c r="J39" s="17" t="e">
        <f>+(E39)*(G39*H39)/(B39/F39)</f>
        <v>#DIV/0!</v>
      </c>
      <c r="K39" s="66"/>
    </row>
    <row r="40" spans="1:11">
      <c r="A40" s="29" t="s">
        <v>235</v>
      </c>
      <c r="B40" s="46">
        <f>+C40*E40</f>
        <v>0</v>
      </c>
      <c r="C40" s="46">
        <v>151000</v>
      </c>
      <c r="D40" s="14" t="s">
        <v>99</v>
      </c>
      <c r="E40" s="16">
        <v>0</v>
      </c>
      <c r="F40" s="17"/>
      <c r="G40" s="17"/>
      <c r="H40" s="17"/>
      <c r="I40" s="17">
        <f>(E40*F40)*G40*H40</f>
        <v>0</v>
      </c>
      <c r="J40" s="17" t="e">
        <f>+(E40)*(G40*H40)/(B40/F40)</f>
        <v>#DIV/0!</v>
      </c>
      <c r="K40" s="66"/>
    </row>
    <row r="41" spans="1:11">
      <c r="A41" s="19" t="s">
        <v>10</v>
      </c>
      <c r="B41" s="38">
        <f>SUM(B38:B40)</f>
        <v>0</v>
      </c>
      <c r="C41" s="38"/>
      <c r="D41" s="25"/>
      <c r="E41" s="26"/>
      <c r="F41" s="27"/>
      <c r="G41" s="27"/>
      <c r="H41" s="27"/>
      <c r="I41" s="27">
        <f>SUM(I38:I40)</f>
        <v>0</v>
      </c>
      <c r="J41" s="27"/>
      <c r="K41" s="28"/>
    </row>
    <row r="42" spans="1:11" ht="15" thickBot="1">
      <c r="A42" s="91"/>
      <c r="B42" s="92"/>
      <c r="C42" s="92"/>
      <c r="D42" s="91"/>
      <c r="E42" s="93"/>
      <c r="F42" s="94"/>
      <c r="G42" s="94"/>
      <c r="H42" s="94"/>
      <c r="I42" s="94"/>
      <c r="J42" s="94"/>
      <c r="K42" s="92"/>
    </row>
    <row r="43" spans="1:11" ht="21.5" thickBot="1">
      <c r="A43" s="43" t="s">
        <v>241</v>
      </c>
      <c r="B43" s="44"/>
      <c r="C43" s="44"/>
      <c r="D43" s="44"/>
      <c r="E43" s="44"/>
      <c r="F43" s="5"/>
      <c r="G43" s="5"/>
      <c r="H43" s="5"/>
      <c r="I43" s="5"/>
      <c r="J43" s="5"/>
      <c r="K43" s="45"/>
    </row>
    <row r="44" spans="1:11">
      <c r="A44" s="32" t="s">
        <v>31</v>
      </c>
      <c r="B44" s="33" t="s">
        <v>20</v>
      </c>
      <c r="C44" s="33" t="s">
        <v>21</v>
      </c>
      <c r="D44" s="34" t="s">
        <v>1</v>
      </c>
      <c r="E44" s="34" t="s">
        <v>4</v>
      </c>
      <c r="F44" s="35" t="s">
        <v>3</v>
      </c>
      <c r="G44" s="35" t="s">
        <v>5</v>
      </c>
      <c r="H44" s="35" t="s">
        <v>6</v>
      </c>
      <c r="I44" s="35" t="s">
        <v>22</v>
      </c>
      <c r="J44" s="35"/>
      <c r="K44" s="36"/>
    </row>
    <row r="45" spans="1:11">
      <c r="A45" s="69" t="s">
        <v>98</v>
      </c>
      <c r="B45" s="46">
        <f>+C45*E45</f>
        <v>0</v>
      </c>
      <c r="C45" s="46">
        <v>331000</v>
      </c>
      <c r="D45" s="65" t="s">
        <v>25</v>
      </c>
      <c r="E45" s="16">
        <v>0</v>
      </c>
      <c r="F45" s="17">
        <v>8.3800000000000008</v>
      </c>
      <c r="G45" s="17">
        <v>5.82</v>
      </c>
      <c r="H45" s="17">
        <v>8</v>
      </c>
      <c r="I45" s="17">
        <f>(E45*F45)*G45*H45</f>
        <v>0</v>
      </c>
      <c r="J45" s="17" t="e">
        <f>+(E45)*(G45*H45)/(B45/F45)</f>
        <v>#DIV/0!</v>
      </c>
      <c r="K45" s="66"/>
    </row>
    <row r="46" spans="1:11">
      <c r="A46" s="19" t="s">
        <v>10</v>
      </c>
      <c r="B46" s="38">
        <f>SUM(B45:B45)</f>
        <v>0</v>
      </c>
      <c r="C46" s="38"/>
      <c r="D46" s="25"/>
      <c r="E46" s="26"/>
      <c r="F46" s="27"/>
      <c r="G46" s="27"/>
      <c r="H46" s="27"/>
      <c r="I46" s="27">
        <f>SUM(I45:I45)</f>
        <v>0</v>
      </c>
      <c r="J46" s="27"/>
      <c r="K46" s="28"/>
    </row>
    <row r="49" spans="1:11">
      <c r="A49" s="77" t="s">
        <v>23</v>
      </c>
      <c r="B49" s="70">
        <f>SUM(I6,I10,I14,I21,I27,I34,I41,I46)</f>
        <v>0</v>
      </c>
      <c r="C49" s="2"/>
      <c r="D49" s="2"/>
      <c r="E49" s="2"/>
      <c r="F49" s="2"/>
      <c r="G49" s="2"/>
      <c r="H49" s="2"/>
      <c r="I49" s="2"/>
      <c r="J49" s="2"/>
      <c r="K49" s="2"/>
    </row>
    <row r="50" spans="1:11" ht="15" thickBot="1">
      <c r="A50" s="50" t="s">
        <v>11</v>
      </c>
      <c r="B50" s="70">
        <f>SUM(B6,B10,B14,B21,B27,B34,B41,B46)</f>
        <v>0</v>
      </c>
      <c r="C50" s="2"/>
      <c r="D50" s="2"/>
      <c r="E50" s="2"/>
      <c r="F50" s="2"/>
      <c r="G50" s="2"/>
      <c r="H50" s="2"/>
      <c r="I50" s="2"/>
      <c r="J50" s="2"/>
      <c r="K50" s="2"/>
    </row>
    <row r="51" spans="1:11" ht="15" thickBot="1">
      <c r="A51" s="79" t="s">
        <v>270</v>
      </c>
      <c r="B51" s="71">
        <f>IFERROR(B49/B50,0)*1000</f>
        <v>0</v>
      </c>
      <c r="C51" s="2"/>
      <c r="D51" s="2"/>
      <c r="E51" s="2"/>
      <c r="F51" s="2"/>
      <c r="G51" s="2"/>
      <c r="H51" s="2"/>
      <c r="I51" s="2"/>
      <c r="J51" s="2"/>
      <c r="K51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K118"/>
  <sheetViews>
    <sheetView workbookViewId="0"/>
  </sheetViews>
  <sheetFormatPr defaultColWidth="9.1796875" defaultRowHeight="14.5" outlineLevelCol="1"/>
  <cols>
    <col min="1" max="1" width="134" style="3" bestFit="1" customWidth="1"/>
    <col min="2" max="2" width="12.7265625" style="11" bestFit="1" customWidth="1"/>
    <col min="3" max="3" width="14" style="11" bestFit="1" customWidth="1"/>
    <col min="4" max="4" width="15.26953125" style="3" bestFit="1" customWidth="1"/>
    <col min="5" max="5" width="12.54296875" style="3" customWidth="1"/>
    <col min="6" max="9" width="9.26953125" style="12" hidden="1" customWidth="1" outlineLevel="1"/>
    <col min="10" max="10" width="11.81640625" style="12" hidden="1" customWidth="1" outlineLevel="1"/>
    <col min="11" max="11" width="15.26953125" style="3" bestFit="1" customWidth="1" collapsed="1"/>
    <col min="12" max="12" width="15" style="3" customWidth="1"/>
    <col min="13" max="13" width="9.1796875" style="3"/>
    <col min="14" max="14" width="42" style="3" customWidth="1"/>
    <col min="15" max="15" width="19.54296875" style="3" bestFit="1" customWidth="1"/>
    <col min="16" max="16" width="16.453125" style="3" customWidth="1"/>
    <col min="17" max="17" width="18.26953125" style="3" customWidth="1"/>
    <col min="18" max="18" width="16.1796875" style="3" customWidth="1"/>
    <col min="19" max="16384" width="9.1796875" style="3"/>
  </cols>
  <sheetData>
    <row r="1" spans="1:11" s="51" customFormat="1" ht="28.5">
      <c r="A1" s="7" t="s">
        <v>100</v>
      </c>
      <c r="B1" s="8"/>
      <c r="C1" s="8"/>
      <c r="D1" s="9"/>
      <c r="E1" s="9"/>
      <c r="F1" s="10"/>
      <c r="G1" s="10"/>
      <c r="H1" s="10"/>
      <c r="I1" s="10"/>
      <c r="J1" s="10"/>
      <c r="K1" s="9"/>
    </row>
    <row r="2" spans="1:11" ht="15" thickBot="1"/>
    <row r="3" spans="1:11" ht="21.5" thickBot="1">
      <c r="A3" s="83" t="s">
        <v>244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>
      <c r="A4" s="32" t="s">
        <v>31</v>
      </c>
      <c r="B4" s="33" t="s">
        <v>20</v>
      </c>
      <c r="C4" s="33" t="s">
        <v>21</v>
      </c>
      <c r="D4" s="34" t="s">
        <v>1</v>
      </c>
      <c r="E4" s="34" t="s">
        <v>4</v>
      </c>
      <c r="F4" s="35" t="s">
        <v>3</v>
      </c>
      <c r="G4" s="35" t="s">
        <v>5</v>
      </c>
      <c r="H4" s="35" t="s">
        <v>6</v>
      </c>
      <c r="I4" s="35" t="s">
        <v>22</v>
      </c>
      <c r="J4" s="35" t="s">
        <v>24</v>
      </c>
      <c r="K4" s="34" t="s">
        <v>27</v>
      </c>
    </row>
    <row r="5" spans="1:11">
      <c r="A5" s="104" t="s">
        <v>246</v>
      </c>
      <c r="B5" s="15">
        <f>+C5*E5</f>
        <v>0</v>
      </c>
      <c r="C5" s="165">
        <v>199000</v>
      </c>
      <c r="D5" s="14" t="s">
        <v>84</v>
      </c>
      <c r="E5" s="16">
        <v>0</v>
      </c>
      <c r="F5" s="17">
        <v>1</v>
      </c>
      <c r="G5" s="17">
        <v>3.36</v>
      </c>
      <c r="H5" s="17">
        <v>10</v>
      </c>
      <c r="I5" s="17">
        <f>(E5*F5)*G5*H5</f>
        <v>0</v>
      </c>
      <c r="J5" s="17" t="e">
        <f>+(E5)*(G5*H5)/(B5/F5)</f>
        <v>#DIV/0!</v>
      </c>
      <c r="K5" s="14"/>
    </row>
    <row r="6" spans="1:11">
      <c r="A6" s="19" t="s">
        <v>10</v>
      </c>
      <c r="B6" s="74">
        <f>SUM(B5)</f>
        <v>0</v>
      </c>
      <c r="C6" s="74"/>
      <c r="D6" s="19"/>
      <c r="E6" s="75"/>
      <c r="F6" s="76"/>
      <c r="G6" s="76"/>
      <c r="H6" s="76"/>
      <c r="I6" s="76">
        <f>SUM(I5)</f>
        <v>0</v>
      </c>
      <c r="J6" s="76"/>
      <c r="K6" s="19"/>
    </row>
    <row r="7" spans="1:11" ht="15" thickBot="1">
      <c r="A7" s="91"/>
      <c r="B7" s="92"/>
      <c r="C7" s="92"/>
      <c r="D7" s="91"/>
      <c r="E7" s="93"/>
      <c r="F7" s="94"/>
      <c r="G7" s="94"/>
      <c r="H7" s="94"/>
      <c r="I7" s="94"/>
      <c r="J7" s="94"/>
      <c r="K7" s="91"/>
    </row>
    <row r="8" spans="1:11" ht="21.5" thickBot="1">
      <c r="A8" s="83" t="s">
        <v>245</v>
      </c>
      <c r="B8" s="84"/>
      <c r="C8" s="84"/>
      <c r="D8" s="84"/>
      <c r="E8" s="84"/>
      <c r="F8" s="84"/>
      <c r="G8" s="84"/>
      <c r="H8" s="84"/>
      <c r="I8" s="84"/>
      <c r="J8" s="84"/>
      <c r="K8" s="85"/>
    </row>
    <row r="9" spans="1:11">
      <c r="A9" s="104" t="s">
        <v>246</v>
      </c>
      <c r="B9" s="15">
        <f>+C9*E9</f>
        <v>0</v>
      </c>
      <c r="C9" s="165">
        <v>417000</v>
      </c>
      <c r="D9" s="14" t="s">
        <v>84</v>
      </c>
      <c r="E9" s="16">
        <v>0</v>
      </c>
      <c r="F9" s="17">
        <v>1</v>
      </c>
      <c r="G9" s="17">
        <v>3.36</v>
      </c>
      <c r="H9" s="17">
        <v>10</v>
      </c>
      <c r="I9" s="17">
        <f>(E9*F9)*G9*H9</f>
        <v>0</v>
      </c>
      <c r="J9" s="17" t="e">
        <f>+(E9)*(G9*H9)/(B9/F9)</f>
        <v>#DIV/0!</v>
      </c>
      <c r="K9" s="14"/>
    </row>
    <row r="10" spans="1:11">
      <c r="A10" s="19" t="s">
        <v>10</v>
      </c>
      <c r="B10" s="74">
        <f>SUM(B9)</f>
        <v>0</v>
      </c>
      <c r="C10" s="74"/>
      <c r="D10" s="19"/>
      <c r="E10" s="75"/>
      <c r="F10" s="76"/>
      <c r="G10" s="76"/>
      <c r="H10" s="76"/>
      <c r="I10" s="76">
        <f>SUM(I9)</f>
        <v>0</v>
      </c>
      <c r="J10" s="76"/>
      <c r="K10" s="19"/>
    </row>
    <row r="11" spans="1:11" ht="15" thickBot="1">
      <c r="A11" s="91"/>
      <c r="B11" s="92"/>
      <c r="C11" s="92"/>
      <c r="D11" s="91"/>
      <c r="E11" s="93"/>
      <c r="F11" s="94"/>
      <c r="G11" s="94"/>
      <c r="H11" s="94"/>
      <c r="I11" s="94"/>
      <c r="J11" s="94"/>
      <c r="K11" s="91"/>
    </row>
    <row r="12" spans="1:11" ht="21.5" thickBot="1">
      <c r="A12" s="83" t="s">
        <v>247</v>
      </c>
      <c r="B12" s="84"/>
      <c r="C12" s="84"/>
      <c r="D12" s="84"/>
      <c r="E12" s="84"/>
      <c r="F12" s="84"/>
      <c r="G12" s="84"/>
      <c r="H12" s="84"/>
      <c r="I12" s="84"/>
      <c r="J12" s="84"/>
      <c r="K12" s="85"/>
    </row>
    <row r="13" spans="1:11">
      <c r="A13" s="32" t="s">
        <v>31</v>
      </c>
      <c r="B13" s="33" t="s">
        <v>0</v>
      </c>
      <c r="C13" s="33"/>
      <c r="D13" s="34" t="s">
        <v>1</v>
      </c>
      <c r="E13" s="34" t="s">
        <v>4</v>
      </c>
      <c r="F13" s="35" t="s">
        <v>3</v>
      </c>
      <c r="G13" s="35" t="s">
        <v>5</v>
      </c>
      <c r="H13" s="35" t="s">
        <v>6</v>
      </c>
      <c r="I13" s="35" t="s">
        <v>22</v>
      </c>
      <c r="J13" s="35"/>
      <c r="K13" s="34"/>
    </row>
    <row r="14" spans="1:11">
      <c r="A14" s="29" t="s">
        <v>37</v>
      </c>
      <c r="B14" s="46">
        <f>+C14*E14</f>
        <v>0</v>
      </c>
      <c r="C14" s="166">
        <v>1578000</v>
      </c>
      <c r="D14" s="20" t="s">
        <v>319</v>
      </c>
      <c r="E14" s="16">
        <v>0</v>
      </c>
      <c r="F14" s="17">
        <v>1</v>
      </c>
      <c r="G14" s="17">
        <v>2.73</v>
      </c>
      <c r="H14" s="17">
        <v>15</v>
      </c>
      <c r="I14" s="17">
        <f>(E14*F14)*G14*H14</f>
        <v>0</v>
      </c>
      <c r="J14" s="86" t="e">
        <f>+(E14)*(G14*H14)/(B14/F14)</f>
        <v>#DIV/0!</v>
      </c>
      <c r="K14" s="14"/>
    </row>
    <row r="15" spans="1:11">
      <c r="A15" s="19" t="s">
        <v>10</v>
      </c>
      <c r="B15" s="38">
        <f>SUM(B14)</f>
        <v>0</v>
      </c>
      <c r="C15" s="38"/>
      <c r="D15" s="25"/>
      <c r="E15" s="26"/>
      <c r="F15" s="27"/>
      <c r="G15" s="27"/>
      <c r="H15" s="27"/>
      <c r="I15" s="27">
        <f>SUM(I14)</f>
        <v>0</v>
      </c>
      <c r="J15" s="27"/>
      <c r="K15" s="25"/>
    </row>
    <row r="16" spans="1:11" ht="15" thickBot="1"/>
    <row r="17" spans="1:11" ht="21.5" thickBot="1">
      <c r="A17" s="83" t="s">
        <v>248</v>
      </c>
      <c r="B17" s="84"/>
      <c r="C17" s="84"/>
      <c r="D17" s="84"/>
      <c r="E17" s="84"/>
      <c r="F17" s="84"/>
      <c r="G17" s="84"/>
      <c r="H17" s="84"/>
      <c r="I17" s="84"/>
      <c r="J17" s="84"/>
      <c r="K17" s="85"/>
    </row>
    <row r="18" spans="1:11">
      <c r="A18" s="32" t="s">
        <v>31</v>
      </c>
      <c r="B18" s="33" t="s">
        <v>0</v>
      </c>
      <c r="C18" s="33"/>
      <c r="D18" s="34" t="s">
        <v>1</v>
      </c>
      <c r="E18" s="34" t="s">
        <v>4</v>
      </c>
      <c r="F18" s="35" t="s">
        <v>3</v>
      </c>
      <c r="G18" s="35" t="s">
        <v>5</v>
      </c>
      <c r="H18" s="35" t="s">
        <v>6</v>
      </c>
      <c r="I18" s="35" t="s">
        <v>22</v>
      </c>
      <c r="J18" s="35"/>
      <c r="K18" s="34"/>
    </row>
    <row r="19" spans="1:11">
      <c r="A19" s="14" t="s">
        <v>37</v>
      </c>
      <c r="B19" s="15">
        <f>+C19*E19</f>
        <v>0</v>
      </c>
      <c r="C19" s="166">
        <v>1578000</v>
      </c>
      <c r="D19" s="20" t="s">
        <v>319</v>
      </c>
      <c r="E19" s="16">
        <v>0</v>
      </c>
      <c r="F19" s="17">
        <v>1</v>
      </c>
      <c r="G19" s="17">
        <v>1.64</v>
      </c>
      <c r="H19" s="17">
        <v>15</v>
      </c>
      <c r="I19" s="17">
        <f>(E19*F19)*G19*H19</f>
        <v>0</v>
      </c>
      <c r="J19" s="86" t="e">
        <f>+(E19)*(G19*H19)/(B19/F19)</f>
        <v>#DIV/0!</v>
      </c>
      <c r="K19" s="14"/>
    </row>
    <row r="20" spans="1:11">
      <c r="A20" s="19" t="s">
        <v>10</v>
      </c>
      <c r="B20" s="74">
        <f>SUM(B19)</f>
        <v>0</v>
      </c>
      <c r="C20" s="74"/>
      <c r="D20" s="19"/>
      <c r="E20" s="75"/>
      <c r="F20" s="76"/>
      <c r="G20" s="76"/>
      <c r="H20" s="76"/>
      <c r="I20" s="76">
        <f>SUM(I19)</f>
        <v>0</v>
      </c>
      <c r="J20" s="76"/>
      <c r="K20" s="19"/>
    </row>
    <row r="21" spans="1:11" ht="15" thickBot="1"/>
    <row r="22" spans="1:11" ht="21.5" thickBot="1">
      <c r="A22" s="83" t="s">
        <v>249</v>
      </c>
      <c r="B22" s="84"/>
      <c r="C22" s="84"/>
      <c r="D22" s="84"/>
      <c r="E22" s="84"/>
      <c r="F22" s="84"/>
      <c r="G22" s="84"/>
      <c r="H22" s="84"/>
      <c r="I22" s="84"/>
      <c r="J22" s="84"/>
      <c r="K22" s="85"/>
    </row>
    <row r="23" spans="1:11">
      <c r="A23" s="32" t="s">
        <v>31</v>
      </c>
      <c r="B23" s="33" t="s">
        <v>0</v>
      </c>
      <c r="C23" s="33"/>
      <c r="D23" s="34" t="s">
        <v>1</v>
      </c>
      <c r="E23" s="34" t="s">
        <v>4</v>
      </c>
      <c r="F23" s="35" t="s">
        <v>3</v>
      </c>
      <c r="G23" s="35" t="s">
        <v>5</v>
      </c>
      <c r="H23" s="35" t="s">
        <v>6</v>
      </c>
      <c r="I23" s="35" t="s">
        <v>22</v>
      </c>
      <c r="J23" s="35"/>
      <c r="K23" s="34"/>
    </row>
    <row r="24" spans="1:11">
      <c r="A24" s="95" t="s">
        <v>250</v>
      </c>
      <c r="B24" s="15">
        <f>+C24*E24</f>
        <v>0</v>
      </c>
      <c r="C24" s="46">
        <v>404000</v>
      </c>
      <c r="D24" s="14" t="s">
        <v>67</v>
      </c>
      <c r="E24" s="16">
        <v>0</v>
      </c>
      <c r="F24" s="17">
        <v>53.5</v>
      </c>
      <c r="G24" s="17">
        <v>1.49</v>
      </c>
      <c r="H24" s="17">
        <v>10</v>
      </c>
      <c r="I24" s="17">
        <f>IF(E25=0,0,(E24*F24)*G24*H24)</f>
        <v>0</v>
      </c>
      <c r="J24" s="17" t="e">
        <f>+(E24)*(G24*H24)/(B24/F24)</f>
        <v>#DIV/0!</v>
      </c>
      <c r="K24" s="14"/>
    </row>
    <row r="25" spans="1:11">
      <c r="A25" s="95" t="s">
        <v>251</v>
      </c>
      <c r="B25" s="15">
        <f>+C25*E25</f>
        <v>0</v>
      </c>
      <c r="C25" s="46">
        <v>64000</v>
      </c>
      <c r="D25" s="14" t="s">
        <v>25</v>
      </c>
      <c r="E25" s="16">
        <v>0</v>
      </c>
      <c r="F25" s="17"/>
      <c r="G25" s="17"/>
      <c r="H25" s="17"/>
      <c r="I25" s="17">
        <f t="shared" ref="I25" si="0">(E25*F25)*G25*H25</f>
        <v>0</v>
      </c>
      <c r="J25" s="17" t="e">
        <f t="shared" ref="J25" si="1">+(E25)*(G25*H25)/(B25/F25)</f>
        <v>#DIV/0!</v>
      </c>
      <c r="K25" s="14"/>
    </row>
    <row r="26" spans="1:11">
      <c r="A26" s="19" t="s">
        <v>10</v>
      </c>
      <c r="B26" s="74">
        <f>SUM(B24:B25)</f>
        <v>0</v>
      </c>
      <c r="C26" s="38"/>
      <c r="D26" s="25"/>
      <c r="E26" s="26"/>
      <c r="F26" s="27"/>
      <c r="G26" s="27"/>
      <c r="H26" s="27"/>
      <c r="I26" s="27">
        <f>SUM(I24:I25)</f>
        <v>0</v>
      </c>
      <c r="J26" s="27"/>
      <c r="K26" s="19"/>
    </row>
    <row r="27" spans="1:11" ht="15" thickBot="1"/>
    <row r="28" spans="1:11" ht="21.5" thickBot="1">
      <c r="A28" s="83" t="s">
        <v>252</v>
      </c>
      <c r="B28" s="84"/>
      <c r="C28" s="84"/>
      <c r="D28" s="84"/>
      <c r="E28" s="84"/>
      <c r="F28" s="84"/>
      <c r="G28" s="84"/>
      <c r="H28" s="84"/>
      <c r="I28" s="84"/>
      <c r="J28" s="84"/>
      <c r="K28" s="85"/>
    </row>
    <row r="29" spans="1:11">
      <c r="A29" s="32" t="s">
        <v>31</v>
      </c>
      <c r="B29" s="33" t="s">
        <v>0</v>
      </c>
      <c r="C29" s="33"/>
      <c r="D29" s="34" t="s">
        <v>1</v>
      </c>
      <c r="E29" s="34" t="s">
        <v>4</v>
      </c>
      <c r="F29" s="35" t="s">
        <v>3</v>
      </c>
      <c r="G29" s="35" t="s">
        <v>5</v>
      </c>
      <c r="H29" s="35" t="s">
        <v>6</v>
      </c>
      <c r="I29" s="35" t="s">
        <v>22</v>
      </c>
      <c r="J29" s="35"/>
      <c r="K29" s="34"/>
    </row>
    <row r="30" spans="1:11">
      <c r="A30" s="29" t="s">
        <v>101</v>
      </c>
      <c r="B30" s="15">
        <f>+C30*E30</f>
        <v>0</v>
      </c>
      <c r="C30" s="46">
        <v>412000</v>
      </c>
      <c r="D30" s="14" t="s">
        <v>89</v>
      </c>
      <c r="E30" s="16">
        <v>0</v>
      </c>
      <c r="F30" s="17">
        <v>18.899999999999999</v>
      </c>
      <c r="G30" s="17">
        <v>0.24</v>
      </c>
      <c r="H30" s="17">
        <v>10</v>
      </c>
      <c r="I30" s="17">
        <f>(E30*F30)*G30*H30</f>
        <v>0</v>
      </c>
      <c r="J30" s="17" t="e">
        <f>+(E30)*(G30*H30)/(B30/F30)</f>
        <v>#DIV/0!</v>
      </c>
      <c r="K30" s="14"/>
    </row>
    <row r="31" spans="1:11">
      <c r="A31" s="19" t="s">
        <v>10</v>
      </c>
      <c r="B31" s="74">
        <f>SUM(B30:B30)</f>
        <v>0</v>
      </c>
      <c r="C31" s="38"/>
      <c r="D31" s="25"/>
      <c r="E31" s="26"/>
      <c r="F31" s="27"/>
      <c r="G31" s="27"/>
      <c r="H31" s="27"/>
      <c r="I31" s="27">
        <f>SUM(I30:I30)</f>
        <v>0</v>
      </c>
      <c r="J31" s="27"/>
      <c r="K31" s="19"/>
    </row>
    <row r="32" spans="1:11" ht="15" thickBot="1">
      <c r="A32" s="91"/>
      <c r="B32" s="92"/>
      <c r="C32" s="92"/>
      <c r="D32" s="91"/>
      <c r="E32" s="93"/>
      <c r="F32" s="94"/>
      <c r="G32" s="94"/>
      <c r="H32" s="94"/>
      <c r="I32" s="94"/>
      <c r="J32" s="94"/>
      <c r="K32" s="91"/>
    </row>
    <row r="33" spans="1:11" ht="21.5" thickBot="1">
      <c r="A33" s="83" t="s">
        <v>253</v>
      </c>
      <c r="B33" s="84"/>
      <c r="C33" s="84"/>
      <c r="D33" s="84"/>
      <c r="E33" s="84"/>
      <c r="F33" s="84"/>
      <c r="G33" s="84"/>
      <c r="H33" s="84"/>
      <c r="I33" s="84"/>
      <c r="J33" s="84"/>
      <c r="K33" s="85"/>
    </row>
    <row r="34" spans="1:11">
      <c r="A34" s="32" t="s">
        <v>31</v>
      </c>
      <c r="B34" s="33" t="s">
        <v>0</v>
      </c>
      <c r="C34" s="33"/>
      <c r="D34" s="34" t="s">
        <v>1</v>
      </c>
      <c r="E34" s="34" t="s">
        <v>4</v>
      </c>
      <c r="F34" s="35" t="s">
        <v>3</v>
      </c>
      <c r="G34" s="35" t="s">
        <v>5</v>
      </c>
      <c r="H34" s="35" t="s">
        <v>6</v>
      </c>
      <c r="I34" s="35" t="s">
        <v>22</v>
      </c>
      <c r="J34" s="35"/>
      <c r="K34" s="34"/>
    </row>
    <row r="35" spans="1:11">
      <c r="A35" s="29" t="s">
        <v>101</v>
      </c>
      <c r="B35" s="15">
        <f>+C35*E35</f>
        <v>0</v>
      </c>
      <c r="C35" s="46">
        <v>139000</v>
      </c>
      <c r="D35" s="14" t="s">
        <v>89</v>
      </c>
      <c r="E35" s="16">
        <v>0</v>
      </c>
      <c r="F35" s="17">
        <v>18.899999999999999</v>
      </c>
      <c r="G35" s="17">
        <v>1.0900000000000001</v>
      </c>
      <c r="H35" s="17">
        <v>10</v>
      </c>
      <c r="I35" s="17">
        <f>(E35*F35)*G35*H35</f>
        <v>0</v>
      </c>
      <c r="J35" s="17" t="e">
        <f>+(E35)*(G35*H35)/(B35/F35)</f>
        <v>#DIV/0!</v>
      </c>
      <c r="K35" s="14"/>
    </row>
    <row r="36" spans="1:11">
      <c r="A36" s="19" t="s">
        <v>10</v>
      </c>
      <c r="B36" s="74">
        <f>SUM(B35)</f>
        <v>0</v>
      </c>
      <c r="C36" s="38"/>
      <c r="D36" s="25"/>
      <c r="E36" s="26"/>
      <c r="F36" s="27"/>
      <c r="G36" s="27"/>
      <c r="H36" s="27"/>
      <c r="I36" s="27">
        <f>SUM(I35)</f>
        <v>0</v>
      </c>
      <c r="J36" s="27"/>
      <c r="K36" s="19"/>
    </row>
    <row r="37" spans="1:11" ht="15" thickBot="1">
      <c r="A37" s="91"/>
      <c r="B37" s="92"/>
      <c r="C37" s="92"/>
      <c r="D37" s="91"/>
      <c r="E37" s="93"/>
      <c r="F37" s="94"/>
      <c r="G37" s="94"/>
      <c r="H37" s="94"/>
      <c r="I37" s="94"/>
      <c r="J37" s="94"/>
      <c r="K37" s="91"/>
    </row>
    <row r="38" spans="1:11" ht="21.5" thickBot="1">
      <c r="A38" s="83" t="s">
        <v>255</v>
      </c>
      <c r="B38" s="84"/>
      <c r="C38" s="84"/>
      <c r="D38" s="84"/>
      <c r="E38" s="84"/>
      <c r="F38" s="84"/>
      <c r="G38" s="84"/>
      <c r="H38" s="84"/>
      <c r="I38" s="84"/>
      <c r="J38" s="84"/>
      <c r="K38" s="85"/>
    </row>
    <row r="39" spans="1:11">
      <c r="A39" s="32" t="s">
        <v>31</v>
      </c>
      <c r="B39" s="33" t="s">
        <v>0</v>
      </c>
      <c r="C39" s="33"/>
      <c r="D39" s="34" t="s">
        <v>1</v>
      </c>
      <c r="E39" s="34" t="s">
        <v>4</v>
      </c>
      <c r="F39" s="35" t="s">
        <v>3</v>
      </c>
      <c r="G39" s="35" t="s">
        <v>5</v>
      </c>
      <c r="H39" s="35" t="s">
        <v>6</v>
      </c>
      <c r="I39" s="35" t="s">
        <v>22</v>
      </c>
      <c r="J39" s="35"/>
      <c r="K39" s="34"/>
    </row>
    <row r="40" spans="1:11">
      <c r="A40" s="29" t="s">
        <v>102</v>
      </c>
      <c r="B40" s="15">
        <f>+C40*E40</f>
        <v>0</v>
      </c>
      <c r="C40" s="46">
        <v>968000</v>
      </c>
      <c r="D40" s="14" t="s">
        <v>206</v>
      </c>
      <c r="E40" s="16">
        <v>0</v>
      </c>
      <c r="F40" s="17">
        <v>18.899999999999999</v>
      </c>
      <c r="G40" s="17">
        <v>1.0900000000000001</v>
      </c>
      <c r="H40" s="17">
        <v>10</v>
      </c>
      <c r="I40" s="17">
        <f>(E40*F40)*G40*H40</f>
        <v>0</v>
      </c>
      <c r="J40" s="17" t="e">
        <f>+(E40)*(G40*H40)/(B40/F40)</f>
        <v>#DIV/0!</v>
      </c>
      <c r="K40" s="14"/>
    </row>
    <row r="41" spans="1:11">
      <c r="A41" s="19" t="s">
        <v>10</v>
      </c>
      <c r="B41" s="74">
        <f>SUM(B40)</f>
        <v>0</v>
      </c>
      <c r="C41" s="38"/>
      <c r="D41" s="25"/>
      <c r="E41" s="26"/>
      <c r="F41" s="27"/>
      <c r="G41" s="27"/>
      <c r="H41" s="27"/>
      <c r="I41" s="27">
        <f>SUM(I40)</f>
        <v>0</v>
      </c>
      <c r="J41" s="27"/>
      <c r="K41" s="19"/>
    </row>
    <row r="42" spans="1:11" ht="15" thickBot="1"/>
    <row r="43" spans="1:11" ht="21.5" thickBot="1">
      <c r="A43" s="83" t="s">
        <v>254</v>
      </c>
      <c r="B43" s="84"/>
      <c r="C43" s="84"/>
      <c r="D43" s="84"/>
      <c r="E43" s="84"/>
      <c r="F43" s="84"/>
      <c r="G43" s="84"/>
      <c r="H43" s="84"/>
      <c r="I43" s="84"/>
      <c r="J43" s="84"/>
      <c r="K43" s="85"/>
    </row>
    <row r="44" spans="1:11">
      <c r="A44" s="32" t="s">
        <v>29</v>
      </c>
      <c r="B44" s="33" t="s">
        <v>0</v>
      </c>
      <c r="C44" s="33"/>
      <c r="D44" s="34" t="s">
        <v>1</v>
      </c>
      <c r="E44" s="34" t="s">
        <v>4</v>
      </c>
      <c r="F44" s="35" t="s">
        <v>3</v>
      </c>
      <c r="G44" s="35" t="s">
        <v>5</v>
      </c>
      <c r="H44" s="35" t="s">
        <v>6</v>
      </c>
      <c r="I44" s="35" t="s">
        <v>22</v>
      </c>
      <c r="J44" s="35"/>
      <c r="K44" s="34"/>
    </row>
    <row r="45" spans="1:11">
      <c r="A45" s="29" t="s">
        <v>256</v>
      </c>
      <c r="B45" s="46">
        <f>+C45*E45</f>
        <v>0</v>
      </c>
      <c r="C45" s="46">
        <v>61000</v>
      </c>
      <c r="D45" s="14" t="s">
        <v>18</v>
      </c>
      <c r="E45" s="16">
        <v>0</v>
      </c>
      <c r="F45" s="17">
        <v>18.899999999999999</v>
      </c>
      <c r="G45" s="17">
        <v>0.79</v>
      </c>
      <c r="H45" s="17">
        <v>10</v>
      </c>
      <c r="I45" s="17">
        <f>(E45*F45)*G45*H45</f>
        <v>0</v>
      </c>
      <c r="J45" s="17" t="e">
        <f>+(E45)*(G45*H45)/(B45/F45)</f>
        <v>#DIV/0!</v>
      </c>
      <c r="K45" s="14"/>
    </row>
    <row r="46" spans="1:11">
      <c r="A46" s="19" t="s">
        <v>10</v>
      </c>
      <c r="B46" s="74">
        <f>SUM(B45)</f>
        <v>0</v>
      </c>
      <c r="C46" s="38"/>
      <c r="D46" s="25"/>
      <c r="E46" s="26"/>
      <c r="F46" s="27"/>
      <c r="G46" s="27"/>
      <c r="H46" s="27"/>
      <c r="I46" s="27">
        <f>SUM(I45)</f>
        <v>0</v>
      </c>
      <c r="J46" s="27"/>
      <c r="K46" s="19"/>
    </row>
    <row r="47" spans="1:11" ht="15" thickBot="1"/>
    <row r="48" spans="1:11" ht="21.5" thickBot="1">
      <c r="A48" s="83" t="s">
        <v>257</v>
      </c>
      <c r="B48" s="84"/>
      <c r="C48" s="84"/>
      <c r="D48" s="84"/>
      <c r="E48" s="84"/>
      <c r="F48" s="84"/>
      <c r="G48" s="84"/>
      <c r="H48" s="84"/>
      <c r="I48" s="84"/>
      <c r="J48" s="84"/>
      <c r="K48" s="85"/>
    </row>
    <row r="49" spans="1:11">
      <c r="A49" s="29" t="s">
        <v>258</v>
      </c>
      <c r="B49" s="46">
        <f t="shared" ref="B49" si="2">+C49*E49</f>
        <v>0</v>
      </c>
      <c r="C49" s="46">
        <v>165000</v>
      </c>
      <c r="D49" s="14" t="s">
        <v>18</v>
      </c>
      <c r="E49" s="16">
        <v>0</v>
      </c>
      <c r="F49" s="17">
        <v>18.899999999999999</v>
      </c>
      <c r="G49" s="17">
        <v>0.79</v>
      </c>
      <c r="H49" s="17">
        <v>10</v>
      </c>
      <c r="I49" s="17">
        <f>(E49*F49)*G49*H49</f>
        <v>0</v>
      </c>
      <c r="J49" s="17" t="e">
        <f>+(E49)*(G49*H49)/(B49/F49)</f>
        <v>#DIV/0!</v>
      </c>
      <c r="K49" s="14"/>
    </row>
    <row r="50" spans="1:11">
      <c r="A50" s="19" t="s">
        <v>10</v>
      </c>
      <c r="B50" s="38">
        <f>SUM(B49)</f>
        <v>0</v>
      </c>
      <c r="C50" s="38"/>
      <c r="D50" s="25"/>
      <c r="E50" s="26"/>
      <c r="F50" s="27"/>
      <c r="G50" s="27"/>
      <c r="H50" s="27"/>
      <c r="I50" s="27">
        <f>SUM(I49)</f>
        <v>0</v>
      </c>
      <c r="J50" s="27"/>
      <c r="K50" s="19"/>
    </row>
    <row r="51" spans="1:11" ht="15" thickBot="1"/>
    <row r="52" spans="1:11" ht="21.5" thickBot="1">
      <c r="A52" s="83" t="s">
        <v>259</v>
      </c>
      <c r="B52" s="84"/>
      <c r="C52" s="84"/>
      <c r="D52" s="84"/>
      <c r="E52" s="84"/>
      <c r="F52" s="84"/>
      <c r="G52" s="84"/>
      <c r="H52" s="84"/>
      <c r="I52" s="84"/>
      <c r="J52" s="84"/>
      <c r="K52" s="85"/>
    </row>
    <row r="53" spans="1:11">
      <c r="A53" s="32" t="s">
        <v>29</v>
      </c>
      <c r="B53" s="33" t="s">
        <v>0</v>
      </c>
      <c r="C53" s="33"/>
      <c r="D53" s="34" t="s">
        <v>1</v>
      </c>
      <c r="E53" s="34" t="s">
        <v>4</v>
      </c>
      <c r="F53" s="35" t="s">
        <v>3</v>
      </c>
      <c r="G53" s="35" t="s">
        <v>5</v>
      </c>
      <c r="H53" s="35" t="s">
        <v>6</v>
      </c>
      <c r="I53" s="35" t="s">
        <v>22</v>
      </c>
      <c r="J53" s="35"/>
      <c r="K53" s="34"/>
    </row>
    <row r="54" spans="1:11">
      <c r="A54" s="29" t="s">
        <v>35</v>
      </c>
      <c r="B54" s="46">
        <f>+C54*E54</f>
        <v>0</v>
      </c>
      <c r="C54" s="46">
        <v>61000</v>
      </c>
      <c r="D54" s="14" t="s">
        <v>18</v>
      </c>
      <c r="E54" s="16">
        <v>0</v>
      </c>
      <c r="F54" s="116">
        <v>21.6</v>
      </c>
      <c r="G54" s="17">
        <v>1.34</v>
      </c>
      <c r="H54" s="17">
        <v>10</v>
      </c>
      <c r="I54" s="17">
        <f>(E54*F54)*G54*H54</f>
        <v>0</v>
      </c>
      <c r="J54" s="17" t="e">
        <f>+(E54)*(G54*H54)/(B54/F54)</f>
        <v>#DIV/0!</v>
      </c>
      <c r="K54" s="14"/>
    </row>
    <row r="55" spans="1:11">
      <c r="A55" s="19" t="s">
        <v>10</v>
      </c>
      <c r="B55" s="38">
        <f>SUM(B54)</f>
        <v>0</v>
      </c>
      <c r="C55" s="38"/>
      <c r="D55" s="25"/>
      <c r="E55" s="26"/>
      <c r="F55" s="27"/>
      <c r="G55" s="27"/>
      <c r="H55" s="27"/>
      <c r="I55" s="27">
        <f>SUM(I54)</f>
        <v>0</v>
      </c>
      <c r="J55" s="27"/>
      <c r="K55" s="19"/>
    </row>
    <row r="56" spans="1:11" ht="15" thickBot="1"/>
    <row r="57" spans="1:11" ht="21.5" thickBot="1">
      <c r="A57" s="83" t="s">
        <v>260</v>
      </c>
      <c r="B57" s="84"/>
      <c r="C57" s="84"/>
      <c r="D57" s="84"/>
      <c r="E57" s="84"/>
      <c r="F57" s="84"/>
      <c r="G57" s="84"/>
      <c r="H57" s="84"/>
      <c r="I57" s="84"/>
      <c r="J57" s="84"/>
      <c r="K57" s="85"/>
    </row>
    <row r="58" spans="1:11">
      <c r="A58" s="29" t="s">
        <v>36</v>
      </c>
      <c r="B58" s="46">
        <f t="shared" ref="B58" si="3">+C58*E58</f>
        <v>0</v>
      </c>
      <c r="C58" s="46">
        <v>165000</v>
      </c>
      <c r="D58" s="14" t="s">
        <v>18</v>
      </c>
      <c r="E58" s="16">
        <v>0</v>
      </c>
      <c r="F58" s="116">
        <v>21.6</v>
      </c>
      <c r="G58" s="17">
        <v>1.34</v>
      </c>
      <c r="H58" s="17">
        <v>10</v>
      </c>
      <c r="I58" s="17">
        <f>(E58*F58)*G58*H58</f>
        <v>0</v>
      </c>
      <c r="J58" s="17" t="e">
        <f>+(E58)*(G58*H58)/(B58/F58)</f>
        <v>#DIV/0!</v>
      </c>
      <c r="K58" s="14"/>
    </row>
    <row r="59" spans="1:11">
      <c r="A59" s="19" t="s">
        <v>10</v>
      </c>
      <c r="B59" s="38">
        <f>SUM(B58)</f>
        <v>0</v>
      </c>
      <c r="C59" s="38"/>
      <c r="D59" s="25"/>
      <c r="E59" s="26"/>
      <c r="F59" s="27"/>
      <c r="G59" s="27"/>
      <c r="H59" s="27"/>
      <c r="I59" s="27">
        <f>SUM(I58)</f>
        <v>0</v>
      </c>
      <c r="J59" s="27"/>
      <c r="K59" s="19"/>
    </row>
    <row r="60" spans="1:11" ht="15" thickBot="1"/>
    <row r="61" spans="1:11" ht="21.5" thickBot="1">
      <c r="A61" s="83" t="s">
        <v>261</v>
      </c>
      <c r="B61" s="84"/>
      <c r="C61" s="84"/>
      <c r="D61" s="84"/>
      <c r="E61" s="84"/>
      <c r="F61" s="84"/>
      <c r="G61" s="84"/>
      <c r="H61" s="84"/>
      <c r="I61" s="84"/>
      <c r="J61" s="84"/>
      <c r="K61" s="85"/>
    </row>
    <row r="62" spans="1:11">
      <c r="A62" s="32" t="s">
        <v>31</v>
      </c>
      <c r="B62" s="33" t="s">
        <v>0</v>
      </c>
      <c r="C62" s="33"/>
      <c r="D62" s="34" t="s">
        <v>1</v>
      </c>
      <c r="E62" s="34" t="s">
        <v>4</v>
      </c>
      <c r="F62" s="35" t="s">
        <v>3</v>
      </c>
      <c r="G62" s="35" t="s">
        <v>5</v>
      </c>
      <c r="H62" s="35" t="s">
        <v>6</v>
      </c>
      <c r="I62" s="35" t="s">
        <v>22</v>
      </c>
      <c r="J62" s="35"/>
      <c r="K62" s="34"/>
    </row>
    <row r="63" spans="1:11">
      <c r="A63" s="29" t="s">
        <v>103</v>
      </c>
      <c r="B63" s="46">
        <f>+C63*E63</f>
        <v>0</v>
      </c>
      <c r="C63" s="15">
        <v>24600</v>
      </c>
      <c r="D63" s="14" t="s">
        <v>104</v>
      </c>
      <c r="E63" s="16">
        <v>0</v>
      </c>
      <c r="F63" s="17">
        <v>85</v>
      </c>
      <c r="G63" s="17">
        <v>2.46</v>
      </c>
      <c r="H63" s="17">
        <v>5</v>
      </c>
      <c r="I63" s="17">
        <f>(E63*F63)*G63*H63</f>
        <v>0</v>
      </c>
      <c r="J63" s="98" t="e">
        <f>+(E63)*(G63*H63)/(B63/F63)</f>
        <v>#DIV/0!</v>
      </c>
      <c r="K63" s="14"/>
    </row>
    <row r="64" spans="1:11">
      <c r="A64" s="29" t="s">
        <v>262</v>
      </c>
      <c r="B64" s="46">
        <f>+C64*E64</f>
        <v>0</v>
      </c>
      <c r="C64" s="15">
        <v>5000</v>
      </c>
      <c r="D64" s="14" t="s">
        <v>218</v>
      </c>
      <c r="E64" s="16">
        <v>0</v>
      </c>
      <c r="F64" s="17"/>
      <c r="G64" s="17"/>
      <c r="H64" s="17"/>
      <c r="I64" s="17">
        <f>(E64*F64)*G64*H64</f>
        <v>0</v>
      </c>
      <c r="J64" s="68" t="e">
        <f>+(E64)*(G64*H64)/(B64/F64)</f>
        <v>#DIV/0!</v>
      </c>
      <c r="K64" s="14"/>
    </row>
    <row r="65" spans="1:11">
      <c r="A65" s="19" t="s">
        <v>10</v>
      </c>
      <c r="B65" s="38">
        <f>SUM(B63:B64)</f>
        <v>0</v>
      </c>
      <c r="C65" s="38"/>
      <c r="D65" s="25"/>
      <c r="E65" s="26"/>
      <c r="F65" s="27"/>
      <c r="G65" s="27"/>
      <c r="H65" s="27"/>
      <c r="I65" s="27">
        <f>SUM(I63:I64)</f>
        <v>0</v>
      </c>
      <c r="J65" s="27"/>
      <c r="K65" s="19"/>
    </row>
    <row r="66" spans="1:11" ht="15" thickBot="1">
      <c r="A66" s="91"/>
      <c r="B66" s="92"/>
      <c r="C66" s="92"/>
      <c r="D66" s="91"/>
      <c r="E66" s="93"/>
      <c r="F66" s="94"/>
      <c r="G66" s="94"/>
      <c r="H66" s="94"/>
      <c r="I66" s="94"/>
      <c r="J66" s="94"/>
      <c r="K66" s="91"/>
    </row>
    <row r="67" spans="1:11" ht="21.5" thickBot="1">
      <c r="A67" s="83" t="s">
        <v>263</v>
      </c>
      <c r="B67" s="84"/>
      <c r="C67" s="84"/>
      <c r="D67" s="84"/>
      <c r="E67" s="84"/>
      <c r="F67" s="84"/>
      <c r="G67" s="84"/>
      <c r="H67" s="84"/>
      <c r="I67" s="84"/>
      <c r="J67" s="84"/>
      <c r="K67" s="85"/>
    </row>
    <row r="68" spans="1:11">
      <c r="A68" s="32" t="s">
        <v>31</v>
      </c>
      <c r="B68" s="33" t="s">
        <v>0</v>
      </c>
      <c r="C68" s="33"/>
      <c r="D68" s="34" t="s">
        <v>1</v>
      </c>
      <c r="E68" s="34" t="s">
        <v>4</v>
      </c>
      <c r="F68" s="35" t="s">
        <v>3</v>
      </c>
      <c r="G68" s="35" t="s">
        <v>5</v>
      </c>
      <c r="H68" s="35" t="s">
        <v>6</v>
      </c>
      <c r="I68" s="35" t="s">
        <v>22</v>
      </c>
      <c r="J68" s="35"/>
      <c r="K68" s="34"/>
    </row>
    <row r="69" spans="1:11">
      <c r="A69" s="29" t="s">
        <v>103</v>
      </c>
      <c r="B69" s="46">
        <f>+C69*E69</f>
        <v>0</v>
      </c>
      <c r="C69" s="15">
        <v>24600</v>
      </c>
      <c r="D69" s="14" t="s">
        <v>104</v>
      </c>
      <c r="E69" s="16">
        <v>0</v>
      </c>
      <c r="F69" s="17">
        <v>18.899999999999999</v>
      </c>
      <c r="G69" s="17">
        <v>4.0999999999999996</v>
      </c>
      <c r="H69" s="17">
        <v>5</v>
      </c>
      <c r="I69" s="17">
        <f>(E69*F69)*G69*H69</f>
        <v>0</v>
      </c>
      <c r="J69" s="98" t="e">
        <f>+(E69)*(G69*H69)/(B69/F69)</f>
        <v>#DIV/0!</v>
      </c>
      <c r="K69" s="14"/>
    </row>
    <row r="70" spans="1:11">
      <c r="A70" s="29" t="s">
        <v>262</v>
      </c>
      <c r="B70" s="46">
        <f>+C70*E70</f>
        <v>0</v>
      </c>
      <c r="C70" s="15">
        <v>5000</v>
      </c>
      <c r="D70" s="14" t="s">
        <v>218</v>
      </c>
      <c r="E70" s="16">
        <v>0</v>
      </c>
      <c r="F70" s="17"/>
      <c r="G70" s="17"/>
      <c r="H70" s="17"/>
      <c r="I70" s="17">
        <f>(E70*F70)*G70*H70</f>
        <v>0</v>
      </c>
      <c r="J70" s="68" t="e">
        <f>+(E70)*(G70*H70)/(B70/F70)</f>
        <v>#DIV/0!</v>
      </c>
      <c r="K70" s="14"/>
    </row>
    <row r="71" spans="1:11">
      <c r="A71" s="19" t="s">
        <v>10</v>
      </c>
      <c r="B71" s="38">
        <f>SUM(B69:B70)</f>
        <v>0</v>
      </c>
      <c r="C71" s="38"/>
      <c r="D71" s="25"/>
      <c r="E71" s="26"/>
      <c r="F71" s="27"/>
      <c r="G71" s="27"/>
      <c r="H71" s="27"/>
      <c r="I71" s="27">
        <f>SUM(I69:I70)</f>
        <v>0</v>
      </c>
      <c r="J71" s="27"/>
      <c r="K71" s="25"/>
    </row>
    <row r="72" spans="1:11" ht="15" thickBot="1">
      <c r="A72" s="91"/>
      <c r="B72" s="92"/>
      <c r="C72" s="92"/>
      <c r="D72" s="91"/>
      <c r="E72" s="93"/>
      <c r="F72" s="94"/>
      <c r="G72" s="94"/>
      <c r="H72" s="94"/>
      <c r="I72" s="94"/>
      <c r="J72" s="94"/>
      <c r="K72" s="91"/>
    </row>
    <row r="73" spans="1:11" ht="21.5" thickBot="1">
      <c r="A73" s="83" t="s">
        <v>264</v>
      </c>
      <c r="B73" s="84"/>
      <c r="C73" s="84"/>
      <c r="D73" s="84"/>
      <c r="E73" s="84"/>
      <c r="F73" s="84"/>
      <c r="G73" s="84"/>
      <c r="H73" s="84"/>
      <c r="I73" s="84"/>
      <c r="J73" s="84"/>
      <c r="K73" s="85"/>
    </row>
    <row r="74" spans="1:11">
      <c r="A74" s="32" t="s">
        <v>31</v>
      </c>
      <c r="B74" s="33" t="s">
        <v>0</v>
      </c>
      <c r="C74" s="33"/>
      <c r="D74" s="34" t="s">
        <v>1</v>
      </c>
      <c r="E74" s="34" t="s">
        <v>4</v>
      </c>
      <c r="F74" s="35" t="s">
        <v>3</v>
      </c>
      <c r="G74" s="35" t="s">
        <v>5</v>
      </c>
      <c r="H74" s="35" t="s">
        <v>6</v>
      </c>
      <c r="I74" s="35" t="s">
        <v>22</v>
      </c>
      <c r="J74" s="35"/>
      <c r="K74" s="34"/>
    </row>
    <row r="75" spans="1:11">
      <c r="A75" s="29" t="s">
        <v>103</v>
      </c>
      <c r="B75" s="46">
        <f>+C75*E75</f>
        <v>0</v>
      </c>
      <c r="C75" s="15">
        <v>24600</v>
      </c>
      <c r="D75" s="14" t="s">
        <v>104</v>
      </c>
      <c r="E75" s="16">
        <v>0</v>
      </c>
      <c r="F75" s="17">
        <v>21.6</v>
      </c>
      <c r="G75" s="17">
        <v>0.49</v>
      </c>
      <c r="H75" s="17">
        <v>5</v>
      </c>
      <c r="I75" s="17">
        <f>(E75*F75)*G75*H75</f>
        <v>0</v>
      </c>
      <c r="J75" s="98" t="e">
        <f>+(E75)*(G75*H75)/(B75/F75)</f>
        <v>#DIV/0!</v>
      </c>
      <c r="K75" s="14"/>
    </row>
    <row r="76" spans="1:11">
      <c r="A76" s="29" t="s">
        <v>262</v>
      </c>
      <c r="B76" s="46">
        <f>+C76*E76</f>
        <v>0</v>
      </c>
      <c r="C76" s="15">
        <v>5000</v>
      </c>
      <c r="D76" s="14" t="s">
        <v>218</v>
      </c>
      <c r="E76" s="16">
        <v>0</v>
      </c>
      <c r="F76" s="17"/>
      <c r="G76" s="17"/>
      <c r="H76" s="17"/>
      <c r="I76" s="17">
        <f>(E76*F76)*G76*H76</f>
        <v>0</v>
      </c>
      <c r="J76" s="68" t="e">
        <f>+(E76)*(G76*H76)/(B76/F76)</f>
        <v>#DIV/0!</v>
      </c>
      <c r="K76" s="14"/>
    </row>
    <row r="77" spans="1:11">
      <c r="A77" s="19" t="s">
        <v>10</v>
      </c>
      <c r="B77" s="38">
        <f>SUM(B75:B76)</f>
        <v>0</v>
      </c>
      <c r="C77" s="38"/>
      <c r="D77" s="25"/>
      <c r="E77" s="26"/>
      <c r="F77" s="27"/>
      <c r="G77" s="27"/>
      <c r="H77" s="27"/>
      <c r="I77" s="27">
        <f>SUM(I75:I76)</f>
        <v>0</v>
      </c>
      <c r="J77" s="27"/>
      <c r="K77" s="19"/>
    </row>
    <row r="78" spans="1:11" ht="15" thickBot="1"/>
    <row r="79" spans="1:11" ht="21.5" thickBot="1">
      <c r="A79" s="83" t="s">
        <v>265</v>
      </c>
      <c r="B79" s="84"/>
      <c r="C79" s="84"/>
      <c r="D79" s="84"/>
      <c r="E79" s="84"/>
      <c r="F79" s="84"/>
      <c r="G79" s="84"/>
      <c r="H79" s="84"/>
      <c r="I79" s="84"/>
      <c r="J79" s="84"/>
      <c r="K79" s="85"/>
    </row>
    <row r="80" spans="1:11">
      <c r="A80" s="32" t="s">
        <v>31</v>
      </c>
      <c r="B80" s="33" t="s">
        <v>0</v>
      </c>
      <c r="C80" s="33"/>
      <c r="D80" s="34" t="s">
        <v>1</v>
      </c>
      <c r="E80" s="34" t="s">
        <v>4</v>
      </c>
      <c r="F80" s="35" t="s">
        <v>3</v>
      </c>
      <c r="G80" s="35" t="s">
        <v>5</v>
      </c>
      <c r="H80" s="35" t="s">
        <v>6</v>
      </c>
      <c r="I80" s="35" t="s">
        <v>22</v>
      </c>
      <c r="J80" s="35"/>
      <c r="K80" s="34"/>
    </row>
    <row r="81" spans="1:11">
      <c r="A81" s="29" t="s">
        <v>105</v>
      </c>
      <c r="B81" s="46">
        <f>+C81*E81</f>
        <v>0</v>
      </c>
      <c r="C81" s="46">
        <v>460000</v>
      </c>
      <c r="D81" s="14" t="s">
        <v>283</v>
      </c>
      <c r="E81" s="16">
        <v>0</v>
      </c>
      <c r="F81" s="17">
        <v>15</v>
      </c>
      <c r="G81" s="17">
        <v>0.83</v>
      </c>
      <c r="H81" s="17">
        <v>12</v>
      </c>
      <c r="I81" s="17">
        <f>(E81*F81)*G81*H81</f>
        <v>0</v>
      </c>
      <c r="J81" s="17" t="e">
        <f>+(E81)*(G81*H81)/(B81/F81)</f>
        <v>#DIV/0!</v>
      </c>
      <c r="K81" s="14"/>
    </row>
    <row r="82" spans="1:11">
      <c r="A82" s="19" t="s">
        <v>10</v>
      </c>
      <c r="B82" s="38">
        <f>SUM(B81)</f>
        <v>0</v>
      </c>
      <c r="C82" s="38"/>
      <c r="D82" s="25"/>
      <c r="E82" s="26"/>
      <c r="F82" s="27"/>
      <c r="G82" s="27"/>
      <c r="H82" s="27"/>
      <c r="I82" s="27">
        <f>SUM(I81)</f>
        <v>0</v>
      </c>
      <c r="J82" s="27"/>
      <c r="K82" s="19"/>
    </row>
    <row r="83" spans="1:11" ht="15" thickBot="1">
      <c r="A83" s="91"/>
      <c r="B83" s="92"/>
      <c r="C83" s="92"/>
      <c r="D83" s="91"/>
      <c r="E83" s="93"/>
      <c r="F83" s="94"/>
      <c r="G83" s="94"/>
      <c r="H83" s="94"/>
      <c r="I83" s="94"/>
      <c r="J83" s="94"/>
      <c r="K83" s="91"/>
    </row>
    <row r="84" spans="1:11" ht="21.5" thickBot="1">
      <c r="A84" s="83" t="s">
        <v>266</v>
      </c>
      <c r="B84" s="84"/>
      <c r="C84" s="84"/>
      <c r="D84" s="84"/>
      <c r="E84" s="84"/>
      <c r="F84" s="84"/>
      <c r="G84" s="84"/>
      <c r="H84" s="84"/>
      <c r="I84" s="84"/>
      <c r="J84" s="84"/>
      <c r="K84" s="85"/>
    </row>
    <row r="85" spans="1:11">
      <c r="A85" s="32" t="s">
        <v>31</v>
      </c>
      <c r="B85" s="33" t="s">
        <v>0</v>
      </c>
      <c r="C85" s="33"/>
      <c r="D85" s="34" t="s">
        <v>1</v>
      </c>
      <c r="E85" s="34" t="s">
        <v>4</v>
      </c>
      <c r="F85" s="35" t="s">
        <v>3</v>
      </c>
      <c r="G85" s="35" t="s">
        <v>5</v>
      </c>
      <c r="H85" s="35" t="s">
        <v>6</v>
      </c>
      <c r="I85" s="35" t="s">
        <v>22</v>
      </c>
      <c r="J85" s="35"/>
      <c r="K85" s="34"/>
    </row>
    <row r="86" spans="1:11">
      <c r="A86" s="29" t="s">
        <v>105</v>
      </c>
      <c r="B86" s="46">
        <f>+C86*E86</f>
        <v>0</v>
      </c>
      <c r="C86" s="46">
        <v>460000</v>
      </c>
      <c r="D86" s="14" t="s">
        <v>283</v>
      </c>
      <c r="E86" s="16">
        <v>0</v>
      </c>
      <c r="F86" s="17">
        <v>15</v>
      </c>
      <c r="G86" s="17">
        <v>1.87</v>
      </c>
      <c r="H86" s="17">
        <v>12</v>
      </c>
      <c r="I86" s="17">
        <f>(E86*F86)*G86*H86</f>
        <v>0</v>
      </c>
      <c r="J86" s="17" t="e">
        <f>+(E86)*(G86*H86)/(B86/F86)</f>
        <v>#DIV/0!</v>
      </c>
      <c r="K86" s="14"/>
    </row>
    <row r="87" spans="1:11">
      <c r="A87" s="19" t="s">
        <v>10</v>
      </c>
      <c r="B87" s="38">
        <f>SUM(B86)</f>
        <v>0</v>
      </c>
      <c r="C87" s="38"/>
      <c r="D87" s="25"/>
      <c r="E87" s="26"/>
      <c r="F87" s="27"/>
      <c r="G87" s="27"/>
      <c r="H87" s="27"/>
      <c r="I87" s="27">
        <f>SUM(I86)</f>
        <v>0</v>
      </c>
      <c r="J87" s="27"/>
      <c r="K87" s="19"/>
    </row>
    <row r="88" spans="1:11" ht="15" thickBot="1">
      <c r="A88" s="91"/>
      <c r="B88" s="92"/>
      <c r="C88" s="92"/>
      <c r="D88" s="91"/>
      <c r="E88" s="93"/>
      <c r="F88" s="94"/>
      <c r="G88" s="94"/>
      <c r="H88" s="94"/>
      <c r="I88" s="94"/>
      <c r="J88" s="94"/>
      <c r="K88" s="91"/>
    </row>
    <row r="89" spans="1:11" ht="21.5" thickBot="1">
      <c r="A89" s="83" t="s">
        <v>267</v>
      </c>
      <c r="B89" s="84"/>
      <c r="C89" s="84"/>
      <c r="D89" s="84"/>
      <c r="E89" s="84"/>
      <c r="F89" s="84"/>
      <c r="G89" s="84"/>
      <c r="H89" s="84"/>
      <c r="I89" s="84"/>
      <c r="J89" s="84"/>
      <c r="K89" s="85"/>
    </row>
    <row r="90" spans="1:11">
      <c r="A90" s="32" t="s">
        <v>31</v>
      </c>
      <c r="B90" s="33" t="s">
        <v>0</v>
      </c>
      <c r="C90" s="33"/>
      <c r="D90" s="34" t="s">
        <v>1</v>
      </c>
      <c r="E90" s="34" t="s">
        <v>4</v>
      </c>
      <c r="F90" s="35" t="s">
        <v>3</v>
      </c>
      <c r="G90" s="35" t="s">
        <v>5</v>
      </c>
      <c r="H90" s="35" t="s">
        <v>6</v>
      </c>
      <c r="I90" s="35" t="s">
        <v>22</v>
      </c>
      <c r="J90" s="35"/>
      <c r="K90" s="34"/>
    </row>
    <row r="91" spans="1:11">
      <c r="A91" s="29" t="s">
        <v>106</v>
      </c>
      <c r="B91" s="15">
        <f>+C91*E91</f>
        <v>0</v>
      </c>
      <c r="C91" s="15">
        <v>3300</v>
      </c>
      <c r="D91" s="14" t="s">
        <v>108</v>
      </c>
      <c r="E91" s="16">
        <v>0</v>
      </c>
      <c r="F91" s="17">
        <v>0.1</v>
      </c>
      <c r="G91" s="17">
        <v>0.5</v>
      </c>
      <c r="H91" s="17">
        <v>5</v>
      </c>
      <c r="I91" s="17">
        <f>(E91*F91)*G91*H91</f>
        <v>0</v>
      </c>
      <c r="J91" s="17" t="e">
        <f>+(E91)*(G91*H91)/(B91/F91)</f>
        <v>#DIV/0!</v>
      </c>
      <c r="K91" s="14"/>
    </row>
    <row r="92" spans="1:11">
      <c r="A92" s="29" t="s">
        <v>268</v>
      </c>
      <c r="B92" s="15">
        <f>+C92*E92</f>
        <v>0</v>
      </c>
      <c r="C92" s="15">
        <v>20500</v>
      </c>
      <c r="D92" s="14" t="s">
        <v>107</v>
      </c>
      <c r="E92" s="16">
        <v>0</v>
      </c>
      <c r="F92" s="17"/>
      <c r="G92" s="17"/>
      <c r="H92" s="17"/>
      <c r="I92" s="17"/>
      <c r="J92" s="17"/>
      <c r="K92" s="14"/>
    </row>
    <row r="93" spans="1:11">
      <c r="A93" s="19" t="s">
        <v>10</v>
      </c>
      <c r="B93" s="38">
        <f>SUM(B91:B92)</f>
        <v>0</v>
      </c>
      <c r="C93" s="38"/>
      <c r="D93" s="25"/>
      <c r="E93" s="26"/>
      <c r="F93" s="27"/>
      <c r="G93" s="27"/>
      <c r="H93" s="27"/>
      <c r="I93" s="27">
        <f>SUM(I91:I92)</f>
        <v>0</v>
      </c>
      <c r="J93" s="27"/>
      <c r="K93" s="19"/>
    </row>
    <row r="94" spans="1:11" ht="15" thickBot="1">
      <c r="A94" s="91"/>
      <c r="B94" s="92"/>
      <c r="C94" s="92"/>
      <c r="D94" s="91"/>
      <c r="E94" s="93"/>
      <c r="F94" s="94"/>
      <c r="G94" s="94"/>
      <c r="H94" s="94"/>
      <c r="I94" s="94"/>
      <c r="J94" s="94"/>
      <c r="K94" s="91"/>
    </row>
    <row r="95" spans="1:11" ht="21.5" thickBot="1">
      <c r="A95" s="83" t="s">
        <v>272</v>
      </c>
      <c r="B95" s="84"/>
      <c r="C95" s="84"/>
      <c r="D95" s="84"/>
      <c r="E95" s="84"/>
      <c r="F95" s="84"/>
      <c r="G95" s="84"/>
      <c r="H95" s="84"/>
      <c r="I95" s="84"/>
      <c r="J95" s="84"/>
      <c r="K95" s="85"/>
    </row>
    <row r="96" spans="1:11">
      <c r="A96" s="32" t="s">
        <v>31</v>
      </c>
      <c r="B96" s="33" t="s">
        <v>0</v>
      </c>
      <c r="C96" s="33"/>
      <c r="D96" s="34" t="s">
        <v>1</v>
      </c>
      <c r="E96" s="34" t="s">
        <v>4</v>
      </c>
      <c r="F96" s="35" t="s">
        <v>3</v>
      </c>
      <c r="G96" s="35" t="s">
        <v>5</v>
      </c>
      <c r="H96" s="35" t="s">
        <v>6</v>
      </c>
      <c r="I96" s="35" t="s">
        <v>22</v>
      </c>
      <c r="J96" s="35"/>
      <c r="K96" s="34"/>
    </row>
    <row r="97" spans="1:11">
      <c r="A97" s="29" t="s">
        <v>106</v>
      </c>
      <c r="B97" s="15">
        <f>+C97*E97</f>
        <v>0</v>
      </c>
      <c r="C97" s="15">
        <v>3300</v>
      </c>
      <c r="D97" s="14" t="s">
        <v>108</v>
      </c>
      <c r="E97" s="16">
        <v>0</v>
      </c>
      <c r="F97" s="17">
        <v>0.1</v>
      </c>
      <c r="G97" s="17">
        <v>1.1200000000000001</v>
      </c>
      <c r="H97" s="17">
        <v>5</v>
      </c>
      <c r="I97" s="17">
        <f>(E97*F97)*G97*H97</f>
        <v>0</v>
      </c>
      <c r="J97" s="17" t="e">
        <f>+(E97)*(G97*H97)/(B97/F97)</f>
        <v>#DIV/0!</v>
      </c>
      <c r="K97" s="14"/>
    </row>
    <row r="98" spans="1:11">
      <c r="A98" s="29" t="s">
        <v>268</v>
      </c>
      <c r="B98" s="15">
        <f>+C98*E98</f>
        <v>0</v>
      </c>
      <c r="C98" s="15">
        <v>20500</v>
      </c>
      <c r="D98" s="14" t="s">
        <v>107</v>
      </c>
      <c r="E98" s="16">
        <v>0</v>
      </c>
      <c r="F98" s="17"/>
      <c r="G98" s="17"/>
      <c r="H98" s="17"/>
      <c r="I98" s="17"/>
      <c r="J98" s="17"/>
      <c r="K98" s="14"/>
    </row>
    <row r="99" spans="1:11">
      <c r="A99" s="19" t="s">
        <v>10</v>
      </c>
      <c r="B99" s="38">
        <f>SUM(B97:B98)</f>
        <v>0</v>
      </c>
      <c r="C99" s="38"/>
      <c r="D99" s="25"/>
      <c r="E99" s="26"/>
      <c r="F99" s="27"/>
      <c r="G99" s="27"/>
      <c r="H99" s="27"/>
      <c r="I99" s="27">
        <f>SUM(I97:I98)</f>
        <v>0</v>
      </c>
      <c r="J99" s="27"/>
      <c r="K99" s="19"/>
    </row>
    <row r="100" spans="1:11" ht="15" thickBot="1">
      <c r="A100" s="91"/>
      <c r="B100" s="92"/>
      <c r="C100" s="92"/>
      <c r="D100" s="91"/>
      <c r="E100" s="93"/>
      <c r="F100" s="94"/>
      <c r="G100" s="94"/>
      <c r="H100" s="94"/>
      <c r="I100" s="94"/>
      <c r="J100" s="94"/>
      <c r="K100" s="91"/>
    </row>
    <row r="101" spans="1:11" ht="21.5" thickBot="1">
      <c r="A101" s="83" t="s">
        <v>318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5"/>
    </row>
    <row r="102" spans="1:11">
      <c r="A102" s="32" t="s">
        <v>31</v>
      </c>
      <c r="B102" s="33" t="s">
        <v>0</v>
      </c>
      <c r="C102" s="33"/>
      <c r="D102" s="34" t="s">
        <v>1</v>
      </c>
      <c r="E102" s="34" t="s">
        <v>4</v>
      </c>
      <c r="F102" s="35" t="s">
        <v>3</v>
      </c>
      <c r="G102" s="35" t="s">
        <v>5</v>
      </c>
      <c r="H102" s="35" t="s">
        <v>6</v>
      </c>
      <c r="I102" s="35" t="s">
        <v>22</v>
      </c>
      <c r="J102" s="35"/>
      <c r="K102" s="34"/>
    </row>
    <row r="103" spans="1:11">
      <c r="A103" s="14" t="s">
        <v>37</v>
      </c>
      <c r="B103" s="15">
        <f>+C103*E103</f>
        <v>0</v>
      </c>
      <c r="C103" s="166">
        <v>1578000</v>
      </c>
      <c r="D103" s="20" t="s">
        <v>319</v>
      </c>
      <c r="E103" s="16">
        <v>0</v>
      </c>
      <c r="F103" s="17">
        <v>1</v>
      </c>
      <c r="G103" s="17">
        <v>0.33</v>
      </c>
      <c r="H103" s="17">
        <v>15</v>
      </c>
      <c r="I103" s="17">
        <f>(E103*F103)*G103*H103</f>
        <v>0</v>
      </c>
      <c r="J103" s="86" t="e">
        <f>+(E103)*(G103*H103)/(B103/F103)</f>
        <v>#DIV/0!</v>
      </c>
      <c r="K103" s="14"/>
    </row>
    <row r="104" spans="1:11">
      <c r="A104" s="19" t="s">
        <v>10</v>
      </c>
      <c r="B104" s="74">
        <f>SUM(B103)</f>
        <v>0</v>
      </c>
      <c r="C104" s="74"/>
      <c r="D104" s="19"/>
      <c r="E104" s="75"/>
      <c r="F104" s="76"/>
      <c r="G104" s="76"/>
      <c r="H104" s="76"/>
      <c r="I104" s="76">
        <f>SUM(I103)</f>
        <v>0</v>
      </c>
      <c r="J104" s="76"/>
      <c r="K104" s="19"/>
    </row>
    <row r="105" spans="1:11">
      <c r="A105" s="91"/>
      <c r="B105" s="92"/>
      <c r="C105" s="92"/>
      <c r="D105" s="91"/>
      <c r="E105" s="93"/>
      <c r="F105" s="94"/>
      <c r="G105" s="94"/>
      <c r="H105" s="94"/>
      <c r="I105" s="94"/>
      <c r="J105" s="94"/>
      <c r="K105" s="91"/>
    </row>
    <row r="106" spans="1:11">
      <c r="A106" s="91"/>
      <c r="B106" s="92"/>
      <c r="C106" s="92"/>
      <c r="D106" s="91"/>
      <c r="E106" s="93"/>
      <c r="F106" s="94"/>
      <c r="G106" s="94"/>
      <c r="H106" s="94"/>
      <c r="I106" s="94"/>
      <c r="J106" s="94"/>
      <c r="K106" s="91"/>
    </row>
    <row r="107" spans="1:11">
      <c r="A107" s="77" t="s">
        <v>23</v>
      </c>
      <c r="B107" s="70">
        <f>SUM(I6,I10,I15,I20,I26,I31,I36,I41,I46,I50,I55,I59,I65,I71,I77,I82,I87,I93,I99,I104)</f>
        <v>0</v>
      </c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5" thickBot="1">
      <c r="A108" s="77" t="s">
        <v>11</v>
      </c>
      <c r="B108" s="70">
        <f>SUM(B6,B10,B15,B20,B26,B31,B36,B41,B46,B50,B55,B59,B65,B71,B77,B82,B87,B93,B99,B104)</f>
        <v>0</v>
      </c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" thickBot="1">
      <c r="A109" s="79" t="s">
        <v>270</v>
      </c>
      <c r="B109" s="71">
        <f>IFERROR(B107/B108,0)*1000</f>
        <v>0</v>
      </c>
      <c r="C109" s="1"/>
      <c r="D109" s="2"/>
      <c r="E109" s="2"/>
      <c r="F109" s="2"/>
      <c r="G109" s="2"/>
      <c r="H109" s="2"/>
      <c r="I109" s="2"/>
      <c r="J109" s="2"/>
      <c r="K109" s="2"/>
    </row>
    <row r="116" spans="1:10">
      <c r="B116" s="3"/>
      <c r="C116" s="3"/>
      <c r="F116" s="3"/>
      <c r="G116" s="3"/>
      <c r="H116" s="3"/>
      <c r="I116" s="3"/>
      <c r="J116" s="3"/>
    </row>
    <row r="117" spans="1:10">
      <c r="B117" s="3"/>
      <c r="C117" s="3"/>
      <c r="F117" s="3"/>
      <c r="G117" s="3"/>
      <c r="H117" s="3"/>
      <c r="I117" s="3"/>
      <c r="J117" s="3"/>
    </row>
    <row r="118" spans="1:10">
      <c r="A118" s="4"/>
      <c r="B118" s="3"/>
      <c r="C118" s="3"/>
      <c r="F118" s="3"/>
      <c r="G118" s="3"/>
      <c r="H118" s="3"/>
      <c r="I118" s="3"/>
      <c r="J118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CFF6A184C8945A28481F37C0FC190" ma:contentTypeVersion="36" ma:contentTypeDescription="Create a new document." ma:contentTypeScope="" ma:versionID="9766ade0fc2fb02741e5d268a1c453d8">
  <xsd:schema xmlns:xsd="http://www.w3.org/2001/XMLSchema" xmlns:xs="http://www.w3.org/2001/XMLSchema" xmlns:p="http://schemas.microsoft.com/office/2006/metadata/properties" xmlns:ns2="fa11fba7-18d9-46e6-9b20-1e14506a464c" xmlns:ns3="http://schemas.microsoft.com/sharepoint/v4" targetNamespace="http://schemas.microsoft.com/office/2006/metadata/properties" ma:root="true" ma:fieldsID="d6fcdd79bfcbc543786d2c0a1192f62a" ns2:_="" ns3:_="">
    <xsd:import namespace="fa11fba7-18d9-46e6-9b20-1e14506a464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1fba7-18d9-46e6-9b20-1e14506a46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5FF4553A-81CD-451C-91A0-B9A873EF5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1fba7-18d9-46e6-9b20-1e14506a464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18184F-36F0-43CB-8D8F-8C25FFA957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8D84E1-8A3A-4C64-B7A8-7FC2A5623DBF}">
  <ds:schemaRefs>
    <ds:schemaRef ds:uri="http://schemas.microsoft.com/sharepoint/v4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a11fba7-18d9-46e6-9b20-1e14506a464c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9</vt:i4>
      </vt:variant>
    </vt:vector>
  </HeadingPairs>
  <TitlesOfParts>
    <vt:vector size="20" baseType="lpstr">
      <vt:lpstr>0. Introduktion</vt:lpstr>
      <vt:lpstr>1. Gylletanke, ammoniak</vt:lpstr>
      <vt:lpstr>2. Svinestalde, ammoniak</vt:lpstr>
      <vt:lpstr>3. Kvægstalde, ammoniak</vt:lpstr>
      <vt:lpstr>4. Høns og fjerkræ, ammoniak</vt:lpstr>
      <vt:lpstr>5.  Høns og fjerkræ, energi</vt:lpstr>
      <vt:lpstr>6. Planteavl, pesticid</vt:lpstr>
      <vt:lpstr>7. Kartoffelavl, pesticid</vt:lpstr>
      <vt:lpstr>8. Gartneri, pesticid</vt:lpstr>
      <vt:lpstr>9. Gartneri, energi</vt:lpstr>
      <vt:lpstr>10. Gartneri, næringsstof</vt:lpstr>
      <vt:lpstr>I1_Prioriteringsscore</vt:lpstr>
      <vt:lpstr>I2_Prioriteringsscore</vt:lpstr>
      <vt:lpstr>I3_Prioriteringsscore</vt:lpstr>
      <vt:lpstr>I4_Prioriteringsscore</vt:lpstr>
      <vt:lpstr>'2. Svinestalde, ammoniak'!I5_Prioriteringsscore</vt:lpstr>
      <vt:lpstr>I5_Prioriteringsscore</vt:lpstr>
      <vt:lpstr>'4. Høns og fjerkræ, ammoniak'!I6_Prioriteringsscore</vt:lpstr>
      <vt:lpstr>'5.  Høns og fjerkræ, energi'!I6_Prioriteringsscore</vt:lpstr>
      <vt:lpstr>I6_Prioriteringsscore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 af beløb og prioriteringsscore 1 og 2</dc:title>
  <dc:creator>Søren F Gjerrild</dc:creator>
  <cp:lastModifiedBy>Katrine Holt Pedersen</cp:lastModifiedBy>
  <cp:lastPrinted>2019-09-13T08:39:52Z</cp:lastPrinted>
  <dcterms:created xsi:type="dcterms:W3CDTF">2015-12-14T07:25:21Z</dcterms:created>
  <dcterms:modified xsi:type="dcterms:W3CDTF">2023-11-15T13:58:51Z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0x0101009CACFF6A184C8945A28481F37C0FC190</vt:lpwstr>
  </property>
</Properties>
</file>