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60" windowWidth="19200" windowHeight="12120" activeTab="2"/>
  </bookViews>
  <sheets>
    <sheet name="Forord" sheetId="1" r:id="rId1"/>
    <sheet name="1. Tilførsel" sheetId="2" r:id="rId2"/>
    <sheet name="2. Omsætning" sheetId="3" r:id="rId3"/>
    <sheet name="Sømodellen" sheetId="4" r:id="rId4"/>
  </sheets>
  <definedNames>
    <definedName name="_xlnm.Print_Area" localSheetId="0">'Forord'!$B$1:$B$22</definedName>
    <definedName name="Z_6FF2AB4D_62FA_4160_AD95_CC82FD883A2B_.wvu.PrintArea" localSheetId="0" hidden="1">'Forord'!$B$1:$B$22</definedName>
  </definedNames>
  <calcPr fullCalcOnLoad="1"/>
</workbook>
</file>

<file path=xl/sharedStrings.xml><?xml version="1.0" encoding="utf-8"?>
<sst xmlns="http://schemas.openxmlformats.org/spreadsheetml/2006/main" count="250" uniqueCount="150">
  <si>
    <t>Vandløboplandet</t>
  </si>
  <si>
    <t>kg N/ha</t>
  </si>
  <si>
    <t>ha</t>
  </si>
  <si>
    <t xml:space="preserve">kg N </t>
  </si>
  <si>
    <t>Direkte opland</t>
  </si>
  <si>
    <t>mm</t>
  </si>
  <si>
    <t>%</t>
  </si>
  <si>
    <t>Inddata:</t>
  </si>
  <si>
    <t>A=</t>
  </si>
  <si>
    <t>Andelen af sandjord i oplandet i %</t>
  </si>
  <si>
    <t>S=</t>
  </si>
  <si>
    <t>Andelen af dyrket areal i oplandet i %</t>
  </si>
  <si>
    <t>D=</t>
  </si>
  <si>
    <t>Oplandets størrelse i ha</t>
  </si>
  <si>
    <t>Areal=</t>
  </si>
  <si>
    <t>Uddata:</t>
  </si>
  <si>
    <t>Gennemsnitligt, årligt kg N-tab pr. ha opland</t>
  </si>
  <si>
    <r>
      <t>N</t>
    </r>
    <r>
      <rPr>
        <i/>
        <sz val="10"/>
        <rFont val="Arial"/>
        <family val="2"/>
      </rPr>
      <t>tab</t>
    </r>
    <r>
      <rPr>
        <sz val="10"/>
        <rFont val="Arial"/>
        <family val="2"/>
      </rPr>
      <t>=</t>
    </r>
  </si>
  <si>
    <t>N-tab fra oplandet</t>
  </si>
  <si>
    <r>
      <t>Tot</t>
    </r>
    <r>
      <rPr>
        <i/>
        <sz val="10"/>
        <rFont val="Arial"/>
        <family val="2"/>
      </rPr>
      <t>Ntab</t>
    </r>
    <r>
      <rPr>
        <sz val="10"/>
        <rFont val="Arial"/>
        <family val="0"/>
      </rPr>
      <t>=</t>
    </r>
  </si>
  <si>
    <t>kg N</t>
  </si>
  <si>
    <t>Formel:</t>
  </si>
  <si>
    <t>Projektområdet</t>
  </si>
  <si>
    <t>Agerjord:</t>
  </si>
  <si>
    <t>Ager, brak:</t>
  </si>
  <si>
    <t>Sum</t>
  </si>
  <si>
    <t>Oversv.ha.dage, sum:</t>
  </si>
  <si>
    <t>kg N/ha pr. døgn</t>
  </si>
  <si>
    <t>ha*døgn</t>
  </si>
  <si>
    <t>Oversvømmelse med vandløbsvand:</t>
  </si>
  <si>
    <t>TOTAL:</t>
  </si>
  <si>
    <t>Projektareal:</t>
  </si>
  <si>
    <t>N-red. pr ha proj.område:</t>
  </si>
  <si>
    <t>VMPII-vådområdeprojekt, kvælstofberegning</t>
  </si>
  <si>
    <t>Projekt:</t>
  </si>
  <si>
    <t>OPGØRELSE AF TILFØRSEL/UDVASKNING FRA VANDLØBSOPLAND, DIREKTE OPLAND OG PROJEKTOMRÅDE</t>
  </si>
  <si>
    <t>Beregnes på baggrund af DMU's formel i "Teknisk anvisning vedr. overvågning af effekten af retablerede vådområder"</t>
  </si>
  <si>
    <t>Landbrugsbidrag beregnes på baggrund af arealanvendelsen i projektområdet samt erfaringstal for N-udvaskning</t>
  </si>
  <si>
    <t>Beregnet årlig N-udvaskning</t>
  </si>
  <si>
    <t>N-udvaskning, erfaringstal, årlig gn.sn.</t>
  </si>
  <si>
    <t>Sum =</t>
  </si>
  <si>
    <t>BILAG</t>
  </si>
  <si>
    <t>Beregnet udvaskning fra fremtidigt naturområde</t>
  </si>
  <si>
    <t>Beregnet udvaskning fra nuværende landbrugsdrift (ark 1)</t>
  </si>
  <si>
    <t>Projektområde:</t>
  </si>
  <si>
    <t>Udvaskning:</t>
  </si>
  <si>
    <t>Samlet udvaskning =</t>
  </si>
  <si>
    <t>Ekstensivering af landbrug =</t>
  </si>
  <si>
    <t>Ekstensivering af landbrug:</t>
  </si>
  <si>
    <t>Reduktion i bidrag fra direkte opland:</t>
  </si>
  <si>
    <t>Oversvømmelser:</t>
  </si>
  <si>
    <t>Tilførsel fra det direkte opland (ark 1)</t>
  </si>
  <si>
    <t>Beregnes med en omsætningsandel af tilførslen fra det direkte opland</t>
  </si>
  <si>
    <t>N-fjernelse =</t>
  </si>
  <si>
    <t>Opgørelse af nuværende arealanvendelse</t>
  </si>
  <si>
    <t>Kvælstofomsætning ved overrisling/nedsivning</t>
  </si>
  <si>
    <t>ark</t>
  </si>
  <si>
    <t>=</t>
  </si>
  <si>
    <t>år</t>
  </si>
  <si>
    <t>N-konc. over 5 mg/l i årsgens. kan fjerne 1,5 kg N/ha</t>
  </si>
  <si>
    <t xml:space="preserve">Der kan som udgangspunkt fjernes 50% N, hvor den hydrauliske </t>
  </si>
  <si>
    <t>Forord</t>
  </si>
  <si>
    <t xml:space="preserve">V, søens rumfang </t>
  </si>
  <si>
    <t>Sømodellen kan kun benyttes, hvis opholdstiden er mindst en uge.</t>
  </si>
  <si>
    <t>Bemærk venligst at rørskov er inkluderet i formlen og IKKE bidrager særskilt</t>
  </si>
  <si>
    <t>Omsætning:</t>
  </si>
  <si>
    <r>
      <t>N</t>
    </r>
    <r>
      <rPr>
        <i/>
        <sz val="10"/>
        <rFont val="Arial"/>
        <family val="2"/>
      </rPr>
      <t>tab</t>
    </r>
    <r>
      <rPr>
        <sz val="10"/>
        <rFont val="Arial"/>
        <family val="0"/>
      </rPr>
      <t>=1,124*EXP(-3,080+0,758671*LN(A)-0,0030*S+0,0249*D)</t>
    </r>
  </si>
  <si>
    <t>(Opdateret okt. 2005)</t>
  </si>
  <si>
    <t>Vandbalancen for nedsivningsområdet i mm, (=0,7 x nettonedbøren)</t>
  </si>
  <si>
    <t>Se vejledning s. 2.</t>
  </si>
  <si>
    <t>45-50</t>
  </si>
  <si>
    <t>0-5</t>
  </si>
  <si>
    <t>5-10</t>
  </si>
  <si>
    <t>interval</t>
  </si>
  <si>
    <t>Beregnes på baggrund af oplandsarealet eller målt N-udvaskning f.eks. fra nærliggende målestation.</t>
  </si>
  <si>
    <t xml:space="preserve">Tilførsel på baggrund af oplandsarealete beregnes på baggrund af DMU's formel i "Teknisk anvisning vedr. overvågning </t>
  </si>
  <si>
    <t>af effekten af retablerede vådområder"</t>
  </si>
  <si>
    <t>Beregnes ved anvendelse af oversvømmelsesarealet og -varighed gange en omsætningsrate - der kan indsættes flere rækker</t>
  </si>
  <si>
    <t>fintsandet jord og lerblandet sandjord der indgår som sandjord</t>
  </si>
  <si>
    <t>Tilførsler:</t>
  </si>
  <si>
    <r>
      <t>Oplandets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størrelse i ha</t>
    </r>
  </si>
  <si>
    <r>
      <t>Andelen af sandjord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i oplandet i %</t>
    </r>
  </si>
  <si>
    <r>
      <t>1</t>
    </r>
    <r>
      <rPr>
        <sz val="10"/>
        <rFont val="Arial"/>
        <family val="0"/>
      </rPr>
      <t>Hvis Arealinformation.dk benyttes er det kategorierne grovsandet jord,</t>
    </r>
  </si>
  <si>
    <r>
      <t>2</t>
    </r>
    <r>
      <rPr>
        <sz val="10"/>
        <rFont val="Arial"/>
        <family val="0"/>
      </rPr>
      <t xml:space="preserve">Her indtastes det </t>
    </r>
    <r>
      <rPr>
        <u val="single"/>
        <sz val="10"/>
        <rFont val="Arial"/>
        <family val="2"/>
      </rPr>
      <t>drænede</t>
    </r>
    <r>
      <rPr>
        <sz val="10"/>
        <rFont val="Arial"/>
        <family val="0"/>
      </rPr>
      <t xml:space="preserve"> direkte oplands størrelse</t>
    </r>
  </si>
  <si>
    <t xml:space="preserve">(ref. 1) </t>
  </si>
  <si>
    <t>agerjord inkl. brakjord</t>
  </si>
  <si>
    <t>vedvarende græs</t>
  </si>
  <si>
    <t>natur*</t>
  </si>
  <si>
    <t>NB: KUN DE HVIDE FELTER SKAL UDFYLDES - DE ANDRE INDEHOLDER FORMLER</t>
  </si>
  <si>
    <t>hydrauliske belastning er for høj</t>
  </si>
  <si>
    <t>kapacitet og kvælstofbelastningen står i rimelig forhold til hinanden.</t>
  </si>
  <si>
    <r>
      <t xml:space="preserve">Ref. 1: </t>
    </r>
    <r>
      <rPr>
        <i/>
        <sz val="8"/>
        <rFont val="Arial"/>
        <family val="2"/>
      </rPr>
      <t>Kortfattet vejledning til beregning af kvælstoffjernelse.</t>
    </r>
    <r>
      <rPr>
        <sz val="8"/>
        <rFont val="Arial"/>
        <family val="2"/>
      </rPr>
      <t xml:space="preserve"> Notat fra Skov- og Naturstyrelsen oktober 2005</t>
    </r>
  </si>
  <si>
    <t>0-5 kg N/ha</t>
  </si>
  <si>
    <r>
      <t>1</t>
    </r>
    <r>
      <rPr>
        <sz val="10"/>
        <rFont val="Arial"/>
        <family val="0"/>
      </rPr>
      <t>Hvis forholdet er større end 30 er det sandsynligt at den</t>
    </r>
  </si>
  <si>
    <r>
      <t>Areal af opland/nedsivningsområdet</t>
    </r>
    <r>
      <rPr>
        <vertAlign val="superscript"/>
        <sz val="10"/>
        <rFont val="Arial"/>
        <family val="2"/>
      </rPr>
      <t>1</t>
    </r>
  </si>
  <si>
    <t>Nret (%)</t>
  </si>
  <si>
    <t>OPGØRELSE AF KVÆLSTOFFJERNELSE VED SØDANNELSE</t>
  </si>
  <si>
    <r>
      <t>N</t>
    </r>
    <r>
      <rPr>
        <vertAlign val="subscript"/>
        <sz val="10"/>
        <rFont val="Arial"/>
        <family val="0"/>
      </rPr>
      <t>ret</t>
    </r>
    <r>
      <rPr>
        <sz val="10"/>
        <rFont val="Arial"/>
        <family val="0"/>
      </rPr>
      <t xml:space="preserve"> (%) = 42,1 + 17,8 x log</t>
    </r>
    <r>
      <rPr>
        <vertAlign val="subscript"/>
        <sz val="10"/>
        <rFont val="Arial"/>
        <family val="0"/>
      </rPr>
      <t>10</t>
    </r>
    <r>
      <rPr>
        <sz val="10"/>
        <rFont val="Arial"/>
        <family val="0"/>
      </rPr>
      <t>(T</t>
    </r>
    <r>
      <rPr>
        <vertAlign val="subscript"/>
        <sz val="10"/>
        <rFont val="Arial"/>
        <family val="0"/>
      </rPr>
      <t>w</t>
    </r>
    <r>
      <rPr>
        <sz val="10"/>
        <rFont val="Arial"/>
        <family val="0"/>
      </rPr>
      <t>)</t>
    </r>
  </si>
  <si>
    <r>
      <t>N</t>
    </r>
    <r>
      <rPr>
        <vertAlign val="subscript"/>
        <sz val="10"/>
        <rFont val="Arial"/>
        <family val="0"/>
      </rPr>
      <t>ret</t>
    </r>
    <r>
      <rPr>
        <sz val="10"/>
        <rFont val="Arial"/>
        <family val="0"/>
      </rPr>
      <t xml:space="preserve"> = kvælstoffjernelsen i procent</t>
    </r>
  </si>
  <si>
    <r>
      <t>T</t>
    </r>
    <r>
      <rPr>
        <vertAlign val="subscript"/>
        <sz val="10"/>
        <rFont val="Arial"/>
        <family val="0"/>
      </rPr>
      <t>W</t>
    </r>
    <r>
      <rPr>
        <sz val="10"/>
        <rFont val="Arial"/>
        <family val="0"/>
      </rPr>
      <t xml:space="preserve"> = V/Q, vandets opholdstid pr år </t>
    </r>
  </si>
  <si>
    <r>
      <t>N-fjernelse ved sø = N</t>
    </r>
    <r>
      <rPr>
        <vertAlign val="subscript"/>
        <sz val="10"/>
        <rFont val="Arial"/>
        <family val="2"/>
      </rPr>
      <t>ret</t>
    </r>
    <r>
      <rPr>
        <sz val="10"/>
        <rFont val="Arial"/>
        <family val="2"/>
      </rPr>
      <t xml:space="preserve"> (%) * N tilførsel fra vandløbsopland</t>
    </r>
  </si>
  <si>
    <t>Q,middel vandføring</t>
  </si>
  <si>
    <r>
      <t>T</t>
    </r>
    <r>
      <rPr>
        <vertAlign val="subscript"/>
        <sz val="10"/>
        <rFont val="Arial"/>
        <family val="0"/>
      </rPr>
      <t>W</t>
    </r>
  </si>
  <si>
    <t>N-reduktion i søen</t>
  </si>
  <si>
    <t xml:space="preserve">*Natur er bl.a. §3 områder som hede, natureng samt skov. </t>
  </si>
  <si>
    <t>Vedv. græs:</t>
  </si>
  <si>
    <t>Natur:</t>
  </si>
  <si>
    <t>Natur*:</t>
  </si>
  <si>
    <t>OPGØRELSE AF KVÆLSTOFFJERNELSE VED OVERSVØMMELSE, OVERRISLING/NEDSIVNING, EKSTENSIVERING</t>
  </si>
  <si>
    <t>Oversvømmelse med vand fra vandløbsoplandet</t>
  </si>
  <si>
    <t>Overrisling/nedsivning med vand fra det direkte opland</t>
  </si>
  <si>
    <t>Ekstensivering af landbrugsdriften i projektområdet</t>
  </si>
  <si>
    <t>Vådområdeprojekt, kvælstofberegning</t>
  </si>
  <si>
    <t>Vådområdeprojektets samlede N-reduktion</t>
  </si>
  <si>
    <t>vandløbet</t>
  </si>
  <si>
    <t>Ved stor infiltration kan der omsættes over 50%, hvilket kræver</t>
  </si>
  <si>
    <t>en særskilt forklaring.</t>
  </si>
  <si>
    <r>
      <t>Areal,ha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</si>
  <si>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>Der kan kun medregnes areal i en afstand &lt; 100 m fra</t>
    </r>
  </si>
  <si>
    <t>Som udgangspunkt kan man kun benytte et specifikt areal til enten sødannelse, oversvømmelse eller overrisling/nedsivning</t>
  </si>
  <si>
    <t>Areal af overrislings/nedsivningsområdet</t>
  </si>
  <si>
    <t>Overrislings/nedsivningsområdets størrelse i ha</t>
  </si>
  <si>
    <t>Den anden (nederste) benyttes målt N-udvaskning og vandføring f.eks. fra nærliggende målestation i vandløbet</t>
  </si>
  <si>
    <t xml:space="preserve">Den første (øverste) benytter input fra tilførsel fra oplandsarealet (fanebladet tilførsel) </t>
  </si>
  <si>
    <t>Vandløbets vandføring</t>
  </si>
  <si>
    <t>Q,middel vandføring til sø</t>
  </si>
  <si>
    <t xml:space="preserve">Beregnet fra fanebladet "Tilførsel" </t>
  </si>
  <si>
    <t>Metode 1.</t>
  </si>
  <si>
    <r>
      <t>Vandtilførsel til sø</t>
    </r>
    <r>
      <rPr>
        <vertAlign val="superscript"/>
        <sz val="10"/>
        <rFont val="Arial"/>
        <family val="2"/>
      </rPr>
      <t>1</t>
    </r>
  </si>
  <si>
    <r>
      <t>N tilførsel til sø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</si>
  <si>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2</t>
    </r>
    <r>
      <rPr>
        <sz val="10"/>
        <rFont val="Arial"/>
        <family val="0"/>
      </rPr>
      <t>Beregnet fra N-tab fra vandløbsoplandet, overført fra tilførselsskemaet samt</t>
    </r>
  </si>
  <si>
    <t>vandtilførsel</t>
  </si>
  <si>
    <t>Metode 2.</t>
  </si>
  <si>
    <t>N tilførsel til sø</t>
  </si>
  <si>
    <r>
      <t>(T</t>
    </r>
    <r>
      <rPr>
        <vertAlign val="subscript"/>
        <sz val="10"/>
        <rFont val="Arial"/>
        <family val="0"/>
      </rPr>
      <t xml:space="preserve">W </t>
    </r>
    <r>
      <rPr>
        <sz val="10"/>
        <rFont val="Arial"/>
        <family val="2"/>
      </rPr>
      <t>skal være minimum 0,019 svarende til 7 døgn)</t>
    </r>
  </si>
  <si>
    <t>Sødannelse - Metode 1</t>
  </si>
  <si>
    <t>Sødannelse - Metode 2</t>
  </si>
  <si>
    <t xml:space="preserve"> </t>
  </si>
  <si>
    <r>
      <t>Dette regneark er primært udarbejdet af Karsten Wandall, Vejle Amt, og kan anvendes som et hjælpemiddel til beregning af kvælstoffjernelse for VMPII og VMPIII vådområdeprojekter. Naturstyrelsen har i marts 2011 foretaget en række mindre ændringer, præciseringer og automatiseringer i beregningerne. Regnearket er udarbejdet ud fra Miljøministeriets notat: "Kortfattet vejledning til beregning af kvælstoffjernelse for VMPII", som findes i en  opdatereret version pr. 20. oktober 2005 på Miljøministeriets hjemmeside: http://www.naturstyrelsen.dk/Naturbeskyttelse/Naturprojekter/Projekttyper/Vandprojekter/Viden/Naeringsstoffer/Kvaelstoffjernelse/</t>
    </r>
    <r>
      <rPr>
        <sz val="11"/>
        <color indexed="12"/>
        <rFont val="Arial"/>
        <family val="2"/>
      </rPr>
      <t xml:space="preserve">. </t>
    </r>
    <r>
      <rPr>
        <sz val="11"/>
        <rFont val="Arial"/>
        <family val="0"/>
      </rPr>
      <t xml:space="preserve">Der henvises også til ovennævnte notat i Vejledningen til ansøgning om tilskud om anlæg af vådområder samt reservation af midler til fastholdelse og pleje, 2007. Regnearket skal anvendes med omtanke og skal bruges sammen med Miljøministeriets vejledning.                                                                                                                                         </t>
    </r>
  </si>
  <si>
    <t>Naturstyrelsen marts 2011</t>
  </si>
  <si>
    <t>Sømodellen - der benyttes kun én af de to nedenstående metoder</t>
  </si>
  <si>
    <r>
      <t>1</t>
    </r>
    <r>
      <rPr>
        <sz val="10"/>
        <rFont val="Arial"/>
        <family val="0"/>
      </rPr>
      <t xml:space="preserve">Her angives hvor stor en %-del af vandløbets vandføring der tilføres søen - </t>
    </r>
  </si>
  <si>
    <t>hvis hele vandløbet ledes gennem søen, angives 100%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</si>
  <si>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/sek</t>
    </r>
  </si>
  <si>
    <r>
      <t>m</t>
    </r>
    <r>
      <rPr>
        <vertAlign val="superscript"/>
        <sz val="10"/>
        <rFont val="Arial"/>
        <family val="2"/>
      </rPr>
      <t>3</t>
    </r>
  </si>
  <si>
    <t>NST-marts 2011</t>
  </si>
  <si>
    <r>
      <t>Omsætningsrate</t>
    </r>
    <r>
      <rPr>
        <vertAlign val="superscript"/>
        <sz val="10"/>
        <rFont val="Arial"/>
        <family val="2"/>
      </rPr>
      <t>3</t>
    </r>
  </si>
  <si>
    <r>
      <t>3</t>
    </r>
    <r>
      <rPr>
        <sz val="10"/>
        <rFont val="Arial"/>
        <family val="0"/>
      </rPr>
      <t>N-konc. over 2-3 mg/l i årsgens. kan fjerne 1 kg N/ha</t>
    </r>
  </si>
  <si>
    <r>
      <t>Oversv.dage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</si>
  <si>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>Oversvømmelsens varighed må ikke overstige 100 dage</t>
    </r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</si>
</sst>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"/>
    <numFmt numFmtId="167" formatCode="0.000000"/>
    <numFmt numFmtId="168" formatCode="0.00000"/>
    <numFmt numFmtId="169" formatCode="0.0000"/>
    <numFmt numFmtId="170" formatCode="0.0"/>
    <numFmt numFmtId="171" formatCode="0.000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-406]d\.\ mmmm\ yyyy"/>
  </numFmts>
  <fonts count="2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u val="single"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vertAlign val="subscript"/>
      <sz val="10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wrapText="1"/>
    </xf>
    <xf numFmtId="0" fontId="16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3" fillId="0" borderId="2" xfId="0" applyFont="1" applyBorder="1" applyAlignment="1">
      <alignment/>
    </xf>
    <xf numFmtId="0" fontId="14" fillId="0" borderId="2" xfId="0" applyFont="1" applyBorder="1" applyAlignment="1">
      <alignment vertical="center" wrapText="1"/>
    </xf>
    <xf numFmtId="0" fontId="0" fillId="0" borderId="3" xfId="0" applyBorder="1" applyAlignment="1">
      <alignment horizontal="right"/>
    </xf>
    <xf numFmtId="0" fontId="4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165" fontId="1" fillId="4" borderId="0" xfId="15" applyNumberFormat="1" applyFont="1" applyFill="1" applyAlignment="1" applyProtection="1">
      <alignment/>
      <protection/>
    </xf>
    <xf numFmtId="165" fontId="1" fillId="5" borderId="0" xfId="0" applyNumberFormat="1" applyFont="1" applyFill="1" applyAlignment="1" applyProtection="1">
      <alignment/>
      <protection/>
    </xf>
    <xf numFmtId="165" fontId="1" fillId="6" borderId="0" xfId="15" applyNumberFormat="1" applyFont="1" applyFill="1" applyAlignment="1" applyProtection="1">
      <alignment/>
      <protection/>
    </xf>
    <xf numFmtId="165" fontId="1" fillId="7" borderId="0" xfId="15" applyNumberFormat="1" applyFont="1" applyFill="1" applyAlignment="1" applyProtection="1">
      <alignment/>
      <protection/>
    </xf>
    <xf numFmtId="165" fontId="1" fillId="8" borderId="7" xfId="0" applyNumberFormat="1" applyFont="1" applyFill="1" applyBorder="1" applyAlignment="1" applyProtection="1">
      <alignment/>
      <protection/>
    </xf>
    <xf numFmtId="165" fontId="0" fillId="8" borderId="0" xfId="0" applyNumberFormat="1" applyFill="1" applyAlignment="1" applyProtection="1">
      <alignment/>
      <protection/>
    </xf>
    <xf numFmtId="165" fontId="1" fillId="9" borderId="0" xfId="15" applyNumberFormat="1" applyFont="1" applyFill="1" applyAlignment="1" applyProtection="1">
      <alignment/>
      <protection/>
    </xf>
    <xf numFmtId="0" fontId="1" fillId="9" borderId="0" xfId="0" applyFont="1" applyFill="1" applyAlignment="1" applyProtection="1">
      <alignment/>
      <protection/>
    </xf>
    <xf numFmtId="1" fontId="1" fillId="9" borderId="0" xfId="0" applyNumberFormat="1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165" fontId="1" fillId="5" borderId="13" xfId="0" applyNumberFormat="1" applyFont="1" applyFill="1" applyBorder="1" applyAlignment="1" applyProtection="1">
      <alignment/>
      <protection/>
    </xf>
    <xf numFmtId="165" fontId="0" fillId="8" borderId="0" xfId="0" applyNumberFormat="1" applyFill="1" applyAlignment="1" applyProtection="1" quotePrefix="1">
      <alignment/>
      <protection/>
    </xf>
    <xf numFmtId="0" fontId="7" fillId="6" borderId="14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1" fillId="0" borderId="2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8" fillId="8" borderId="0" xfId="0" applyFont="1" applyFill="1" applyAlignment="1" applyProtection="1">
      <alignment/>
      <protection/>
    </xf>
    <xf numFmtId="0" fontId="0" fillId="8" borderId="0" xfId="0" applyFont="1" applyFill="1" applyAlignment="1" applyProtection="1">
      <alignment/>
      <protection/>
    </xf>
    <xf numFmtId="0" fontId="2" fillId="8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10" borderId="0" xfId="0" applyFont="1" applyFill="1" applyAlignment="1" applyProtection="1">
      <alignment/>
      <protection/>
    </xf>
    <xf numFmtId="0" fontId="0" fillId="10" borderId="0" xfId="0" applyFill="1" applyAlignment="1" applyProtection="1">
      <alignment/>
      <protection/>
    </xf>
    <xf numFmtId="0" fontId="6" fillId="10" borderId="0" xfId="0" applyFont="1" applyFill="1" applyAlignment="1" applyProtection="1">
      <alignment/>
      <protection/>
    </xf>
    <xf numFmtId="0" fontId="0" fillId="10" borderId="0" xfId="0" applyFont="1" applyFill="1" applyAlignment="1" applyProtection="1">
      <alignment/>
      <protection/>
    </xf>
    <xf numFmtId="0" fontId="1" fillId="1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10" borderId="0" xfId="0" applyFont="1" applyFill="1" applyAlignment="1" applyProtection="1">
      <alignment/>
      <protection/>
    </xf>
    <xf numFmtId="170" fontId="1" fillId="4" borderId="0" xfId="0" applyNumberFormat="1" applyFont="1" applyFill="1" applyAlignment="1" applyProtection="1">
      <alignment/>
      <protection/>
    </xf>
    <xf numFmtId="165" fontId="1" fillId="4" borderId="0" xfId="0" applyNumberFormat="1" applyFont="1" applyFill="1" applyAlignment="1" applyProtection="1">
      <alignment/>
      <protection/>
    </xf>
    <xf numFmtId="165" fontId="0" fillId="0" borderId="0" xfId="15" applyNumberFormat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6" fillId="6" borderId="0" xfId="0" applyFont="1" applyFill="1" applyAlignment="1" applyProtection="1">
      <alignment/>
      <protection/>
    </xf>
    <xf numFmtId="0" fontId="1" fillId="6" borderId="0" xfId="0" applyFont="1" applyFill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5" fillId="6" borderId="0" xfId="0" applyFont="1" applyFill="1" applyAlignment="1" applyProtection="1">
      <alignment/>
      <protection/>
    </xf>
    <xf numFmtId="0" fontId="18" fillId="6" borderId="0" xfId="0" applyFont="1" applyFill="1" applyAlignment="1" applyProtection="1">
      <alignment/>
      <protection/>
    </xf>
    <xf numFmtId="0" fontId="0" fillId="6" borderId="0" xfId="0" applyFont="1" applyFill="1" applyAlignment="1" applyProtection="1">
      <alignment/>
      <protection/>
    </xf>
    <xf numFmtId="0" fontId="18" fillId="6" borderId="0" xfId="0" applyFont="1" applyFill="1" applyBorder="1" applyAlignment="1" applyProtection="1">
      <alignment/>
      <protection/>
    </xf>
    <xf numFmtId="165" fontId="1" fillId="6" borderId="0" xfId="0" applyNumberFormat="1" applyFont="1" applyFill="1" applyAlignment="1" applyProtection="1">
      <alignment/>
      <protection/>
    </xf>
    <xf numFmtId="170" fontId="1" fillId="5" borderId="0" xfId="0" applyNumberFormat="1" applyFont="1" applyFill="1" applyAlignment="1" applyProtection="1">
      <alignment/>
      <protection/>
    </xf>
    <xf numFmtId="3" fontId="1" fillId="5" borderId="0" xfId="0" applyNumberFormat="1" applyFont="1" applyFill="1" applyAlignment="1" applyProtection="1">
      <alignment/>
      <protection/>
    </xf>
    <xf numFmtId="0" fontId="2" fillId="9" borderId="0" xfId="0" applyFont="1" applyFill="1" applyAlignment="1" applyProtection="1">
      <alignment/>
      <protection/>
    </xf>
    <xf numFmtId="0" fontId="0" fillId="9" borderId="0" xfId="0" applyFill="1" applyAlignment="1" applyProtection="1">
      <alignment/>
      <protection/>
    </xf>
    <xf numFmtId="0" fontId="11" fillId="9" borderId="0" xfId="0" applyFont="1" applyFill="1" applyAlignment="1" applyProtection="1">
      <alignment/>
      <protection/>
    </xf>
    <xf numFmtId="0" fontId="3" fillId="9" borderId="0" xfId="0" applyFont="1" applyFill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49" fontId="0" fillId="9" borderId="0" xfId="0" applyNumberFormat="1" applyFill="1" applyBorder="1" applyAlignment="1" applyProtection="1">
      <alignment horizontal="left"/>
      <protection/>
    </xf>
    <xf numFmtId="165" fontId="0" fillId="9" borderId="0" xfId="0" applyNumberFormat="1" applyFill="1" applyAlignment="1" applyProtection="1">
      <alignment/>
      <protection/>
    </xf>
    <xf numFmtId="0" fontId="9" fillId="9" borderId="0" xfId="0" applyFont="1" applyFill="1" applyAlignment="1" applyProtection="1">
      <alignment/>
      <protection/>
    </xf>
    <xf numFmtId="165" fontId="1" fillId="7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10" borderId="0" xfId="0" applyFill="1" applyAlignment="1" applyProtection="1">
      <alignment horizontal="center"/>
      <protection/>
    </xf>
    <xf numFmtId="0" fontId="0" fillId="10" borderId="0" xfId="0" applyFill="1" applyBorder="1" applyAlignment="1" applyProtection="1">
      <alignment/>
      <protection/>
    </xf>
    <xf numFmtId="0" fontId="18" fillId="2" borderId="15" xfId="0" applyFont="1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165" fontId="1" fillId="10" borderId="0" xfId="15" applyNumberFormat="1" applyFont="1" applyFill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165" fontId="5" fillId="6" borderId="0" xfId="15" applyNumberFormat="1" applyFont="1" applyFill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165" fontId="1" fillId="2" borderId="0" xfId="0" applyNumberFormat="1" applyFont="1" applyFill="1" applyBorder="1" applyAlignment="1" applyProtection="1">
      <alignment/>
      <protection/>
    </xf>
    <xf numFmtId="165" fontId="1" fillId="2" borderId="21" xfId="0" applyNumberFormat="1" applyFont="1" applyFill="1" applyBorder="1" applyAlignment="1" applyProtection="1">
      <alignment/>
      <protection/>
    </xf>
    <xf numFmtId="0" fontId="5" fillId="6" borderId="0" xfId="0" applyFont="1" applyFill="1" applyBorder="1" applyAlignment="1" applyProtection="1">
      <alignment/>
      <protection/>
    </xf>
    <xf numFmtId="0" fontId="0" fillId="2" borderId="18" xfId="0" applyFill="1" applyBorder="1" applyAlignment="1" applyProtection="1">
      <alignment horizontal="center"/>
      <protection/>
    </xf>
    <xf numFmtId="165" fontId="0" fillId="2" borderId="18" xfId="0" applyNumberFormat="1" applyFill="1" applyBorder="1" applyAlignment="1" applyProtection="1">
      <alignment/>
      <protection/>
    </xf>
    <xf numFmtId="165" fontId="0" fillId="2" borderId="19" xfId="0" applyNumberFormat="1" applyFill="1" applyBorder="1" applyAlignment="1" applyProtection="1">
      <alignment/>
      <protection/>
    </xf>
    <xf numFmtId="165" fontId="5" fillId="6" borderId="0" xfId="0" applyNumberFormat="1" applyFont="1" applyFill="1" applyBorder="1" applyAlignment="1" applyProtection="1">
      <alignment/>
      <protection/>
    </xf>
    <xf numFmtId="0" fontId="0" fillId="6" borderId="14" xfId="0" applyFill="1" applyBorder="1" applyAlignment="1" applyProtection="1">
      <alignment/>
      <protection/>
    </xf>
    <xf numFmtId="0" fontId="0" fillId="6" borderId="16" xfId="0" applyFill="1" applyBorder="1" applyAlignment="1" applyProtection="1">
      <alignment/>
      <protection/>
    </xf>
    <xf numFmtId="0" fontId="18" fillId="6" borderId="20" xfId="0" applyFont="1" applyFill="1" applyBorder="1" applyAlignment="1" applyProtection="1">
      <alignment/>
      <protection/>
    </xf>
    <xf numFmtId="0" fontId="0" fillId="6" borderId="21" xfId="0" applyFill="1" applyBorder="1" applyAlignment="1" applyProtection="1">
      <alignment/>
      <protection/>
    </xf>
    <xf numFmtId="0" fontId="0" fillId="6" borderId="17" xfId="0" applyFill="1" applyBorder="1" applyAlignment="1" applyProtection="1">
      <alignment/>
      <protection/>
    </xf>
    <xf numFmtId="0" fontId="0" fillId="6" borderId="18" xfId="0" applyFill="1" applyBorder="1" applyAlignment="1" applyProtection="1">
      <alignment/>
      <protection/>
    </xf>
    <xf numFmtId="0" fontId="0" fillId="6" borderId="19" xfId="0" applyFill="1" applyBorder="1" applyAlignment="1" applyProtection="1">
      <alignment/>
      <protection/>
    </xf>
    <xf numFmtId="0" fontId="0" fillId="9" borderId="0" xfId="0" applyFont="1" applyFill="1" applyAlignment="1" applyProtection="1">
      <alignment/>
      <protection/>
    </xf>
    <xf numFmtId="0" fontId="0" fillId="9" borderId="0" xfId="0" applyFill="1" applyAlignment="1" applyProtection="1">
      <alignment horizontal="right"/>
      <protection/>
    </xf>
    <xf numFmtId="0" fontId="5" fillId="8" borderId="0" xfId="0" applyFont="1" applyFill="1" applyAlignment="1" applyProtection="1">
      <alignment horizontal="right"/>
      <protection/>
    </xf>
    <xf numFmtId="0" fontId="5" fillId="8" borderId="0" xfId="0" applyFont="1" applyFill="1" applyAlignment="1" applyProtection="1">
      <alignment/>
      <protection/>
    </xf>
    <xf numFmtId="165" fontId="5" fillId="8" borderId="0" xfId="0" applyNumberFormat="1" applyFont="1" applyFill="1" applyAlignment="1" applyProtection="1">
      <alignment/>
      <protection/>
    </xf>
    <xf numFmtId="0" fontId="1" fillId="8" borderId="0" xfId="0" applyFont="1" applyFill="1" applyAlignment="1" applyProtection="1">
      <alignment/>
      <protection/>
    </xf>
    <xf numFmtId="0" fontId="1" fillId="8" borderId="6" xfId="0" applyFont="1" applyFill="1" applyBorder="1" applyAlignment="1" applyProtection="1">
      <alignment/>
      <protection/>
    </xf>
    <xf numFmtId="0" fontId="7" fillId="8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" fillId="11" borderId="0" xfId="0" applyFont="1" applyFill="1" applyAlignment="1" applyProtection="1">
      <alignment/>
      <protection/>
    </xf>
    <xf numFmtId="0" fontId="0" fillId="11" borderId="0" xfId="0" applyFill="1" applyAlignment="1" applyProtection="1">
      <alignment/>
      <protection/>
    </xf>
    <xf numFmtId="0" fontId="0" fillId="11" borderId="0" xfId="0" applyFont="1" applyFill="1" applyAlignment="1" applyProtection="1">
      <alignment/>
      <protection/>
    </xf>
    <xf numFmtId="0" fontId="0" fillId="11" borderId="0" xfId="0" applyFont="1" applyFill="1" applyAlignment="1" applyProtection="1">
      <alignment vertical="center"/>
      <protection/>
    </xf>
    <xf numFmtId="0" fontId="18" fillId="11" borderId="0" xfId="0" applyFont="1" applyFill="1" applyAlignment="1" applyProtection="1">
      <alignment/>
      <protection/>
    </xf>
    <xf numFmtId="165" fontId="0" fillId="7" borderId="0" xfId="0" applyNumberFormat="1" applyFill="1" applyAlignment="1" applyProtection="1">
      <alignment/>
      <protection/>
    </xf>
    <xf numFmtId="3" fontId="0" fillId="7" borderId="0" xfId="0" applyNumberFormat="1" applyFill="1" applyAlignment="1" applyProtection="1">
      <alignment/>
      <protection/>
    </xf>
    <xf numFmtId="1" fontId="1" fillId="7" borderId="0" xfId="0" applyNumberFormat="1" applyFont="1" applyFill="1" applyAlignment="1" applyProtection="1">
      <alignment/>
      <protection/>
    </xf>
    <xf numFmtId="1" fontId="1" fillId="11" borderId="0" xfId="0" applyNumberFormat="1" applyFont="1" applyFill="1" applyAlignment="1" applyProtection="1">
      <alignment/>
      <protection/>
    </xf>
    <xf numFmtId="0" fontId="0" fillId="7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18" fillId="2" borderId="22" xfId="0" applyFont="1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165" fontId="5" fillId="10" borderId="0" xfId="0" applyNumberFormat="1" applyFont="1" applyFill="1" applyAlignment="1" applyProtection="1">
      <alignment horizontal="center"/>
      <protection/>
    </xf>
    <xf numFmtId="0" fontId="0" fillId="10" borderId="0" xfId="0" applyFill="1" applyAlignment="1" applyProtection="1">
      <alignment/>
      <protection hidden="1"/>
    </xf>
    <xf numFmtId="0" fontId="2" fillId="8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2"/>
  <sheetViews>
    <sheetView workbookViewId="0" topLeftCell="A1">
      <selection activeCell="B2" sqref="B2"/>
    </sheetView>
  </sheetViews>
  <sheetFormatPr defaultColWidth="9.140625" defaultRowHeight="12.75"/>
  <cols>
    <col min="2" max="2" width="96.421875" style="0" customWidth="1"/>
    <col min="5" max="5" width="12.421875" style="0" bestFit="1" customWidth="1"/>
  </cols>
  <sheetData>
    <row r="1" ht="12.75">
      <c r="B1" s="4" t="s">
        <v>137</v>
      </c>
    </row>
    <row r="2" ht="12.75">
      <c r="B2" s="5"/>
    </row>
    <row r="3" ht="23.25" customHeight="1">
      <c r="B3" s="6" t="s">
        <v>61</v>
      </c>
    </row>
    <row r="4" s="2" customFormat="1" ht="147.75" customHeight="1">
      <c r="B4" s="7" t="s">
        <v>138</v>
      </c>
    </row>
    <row r="5" ht="12.75">
      <c r="B5" s="39"/>
    </row>
    <row r="6" ht="12.75">
      <c r="B6" s="39"/>
    </row>
    <row r="7" ht="12.75">
      <c r="B7" s="39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292.5" customHeight="1">
      <c r="B22" s="8" t="s">
        <v>139</v>
      </c>
    </row>
  </sheetData>
  <sheetProtection sheet="1" objects="1" scenarios="1"/>
  <printOptions/>
  <pageMargins left="1.04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0" customWidth="1"/>
    <col min="3" max="3" width="11.28125" style="0" bestFit="1" customWidth="1"/>
    <col min="4" max="4" width="14.57421875" style="0" customWidth="1"/>
    <col min="5" max="5" width="10.140625" style="0" customWidth="1"/>
    <col min="6" max="6" width="9.8515625" style="0" customWidth="1"/>
    <col min="9" max="9" width="11.8515625" style="0" bestFit="1" customWidth="1"/>
    <col min="10" max="10" width="19.8515625" style="0" customWidth="1"/>
  </cols>
  <sheetData>
    <row r="1" spans="1:10" ht="18">
      <c r="A1" s="40" t="s">
        <v>88</v>
      </c>
      <c r="B1" s="41"/>
      <c r="C1" s="41"/>
      <c r="D1" s="41"/>
      <c r="E1" s="41"/>
      <c r="F1" s="41"/>
      <c r="G1" s="41"/>
      <c r="H1" s="41"/>
      <c r="I1" s="42" t="s">
        <v>41</v>
      </c>
      <c r="J1" s="135" t="s">
        <v>145</v>
      </c>
    </row>
    <row r="2" spans="1:10" ht="12.75">
      <c r="A2" s="41"/>
      <c r="B2" s="41"/>
      <c r="C2" s="41"/>
      <c r="D2" s="41"/>
      <c r="E2" s="41"/>
      <c r="F2" s="41"/>
      <c r="G2" s="41"/>
      <c r="H2" s="41"/>
      <c r="I2" s="43" t="s">
        <v>56</v>
      </c>
      <c r="J2" s="44"/>
    </row>
    <row r="3" spans="1:11" ht="18">
      <c r="A3" s="45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1"/>
    </row>
    <row r="4" spans="1:11" ht="15.75">
      <c r="A4" s="46" t="s">
        <v>34</v>
      </c>
      <c r="B4" s="9"/>
      <c r="C4" s="10"/>
      <c r="D4" s="29"/>
      <c r="E4" s="29"/>
      <c r="F4" s="29"/>
      <c r="G4" s="29"/>
      <c r="H4" s="29"/>
      <c r="I4" s="29"/>
      <c r="J4" s="29"/>
      <c r="K4" s="1"/>
    </row>
    <row r="5" spans="1:1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1"/>
    </row>
    <row r="6" spans="1:11" ht="12.75">
      <c r="A6" s="47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1"/>
    </row>
    <row r="7" spans="1:11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1"/>
    </row>
    <row r="8" spans="1:11" ht="18">
      <c r="A8" s="48" t="s">
        <v>79</v>
      </c>
      <c r="B8" s="41"/>
      <c r="C8" s="41"/>
      <c r="D8" s="41"/>
      <c r="E8" s="41"/>
      <c r="F8" s="41"/>
      <c r="G8" s="41"/>
      <c r="H8" s="41"/>
      <c r="I8" s="41"/>
      <c r="J8" s="41"/>
      <c r="K8" s="1"/>
    </row>
    <row r="9" spans="1:11" ht="17.25" customHeight="1">
      <c r="A9" s="49" t="s">
        <v>0</v>
      </c>
      <c r="B9" s="50"/>
      <c r="C9" s="50"/>
      <c r="D9" s="50"/>
      <c r="E9" s="50"/>
      <c r="F9" s="50"/>
      <c r="G9" s="50"/>
      <c r="H9" s="50"/>
      <c r="I9" s="50"/>
      <c r="J9" s="50"/>
      <c r="K9" s="1"/>
    </row>
    <row r="10" spans="1:11" ht="12.75">
      <c r="A10" s="51" t="s">
        <v>74</v>
      </c>
      <c r="B10" s="50"/>
      <c r="C10" s="50"/>
      <c r="D10" s="50"/>
      <c r="E10" s="50"/>
      <c r="F10" s="50"/>
      <c r="G10" s="50"/>
      <c r="H10" s="50"/>
      <c r="I10" s="50"/>
      <c r="J10" s="50"/>
      <c r="K10" s="1"/>
    </row>
    <row r="11" spans="1:11" ht="12.75">
      <c r="A11" s="51" t="s">
        <v>75</v>
      </c>
      <c r="B11" s="51"/>
      <c r="C11" s="51"/>
      <c r="D11" s="51"/>
      <c r="E11" s="51"/>
      <c r="F11" s="50"/>
      <c r="G11" s="50"/>
      <c r="H11" s="50"/>
      <c r="I11" s="50"/>
      <c r="J11" s="50"/>
      <c r="K11" s="1"/>
    </row>
    <row r="12" spans="1:11" ht="12.75">
      <c r="A12" s="50" t="s">
        <v>76</v>
      </c>
      <c r="B12" s="50"/>
      <c r="C12" s="50"/>
      <c r="D12" s="50"/>
      <c r="E12" s="50"/>
      <c r="F12" s="50"/>
      <c r="G12" s="50"/>
      <c r="H12" s="50"/>
      <c r="I12" s="50"/>
      <c r="J12" s="50"/>
      <c r="K12" s="1"/>
    </row>
    <row r="13" spans="1:11" ht="12.75">
      <c r="A13" s="51" t="s">
        <v>21</v>
      </c>
      <c r="B13" s="50" t="s">
        <v>66</v>
      </c>
      <c r="C13" s="50"/>
      <c r="D13" s="50"/>
      <c r="E13" s="50"/>
      <c r="F13" s="50"/>
      <c r="G13" s="50" t="s">
        <v>67</v>
      </c>
      <c r="H13" s="50"/>
      <c r="I13" s="50"/>
      <c r="J13" s="50"/>
      <c r="K13" s="1"/>
    </row>
    <row r="14" spans="1:11" ht="12.75">
      <c r="A14" s="52"/>
      <c r="B14" s="50"/>
      <c r="C14" s="50"/>
      <c r="D14" s="50"/>
      <c r="E14" s="50"/>
      <c r="F14" s="50"/>
      <c r="G14" s="50"/>
      <c r="H14" s="50"/>
      <c r="I14" s="50"/>
      <c r="J14" s="50"/>
      <c r="K14" s="1"/>
    </row>
    <row r="15" spans="1:11" ht="12.75">
      <c r="A15" s="53" t="s">
        <v>7</v>
      </c>
      <c r="B15" s="50" t="s">
        <v>68</v>
      </c>
      <c r="C15" s="50"/>
      <c r="D15" s="50"/>
      <c r="E15" s="50"/>
      <c r="F15" s="50"/>
      <c r="G15" s="50"/>
      <c r="H15" s="50"/>
      <c r="I15" s="50"/>
      <c r="J15" s="50"/>
      <c r="K15" s="1"/>
    </row>
    <row r="16" spans="1:11" ht="12.75">
      <c r="A16" s="50"/>
      <c r="B16" s="50" t="s">
        <v>8</v>
      </c>
      <c r="C16" s="30"/>
      <c r="D16" s="50" t="s">
        <v>5</v>
      </c>
      <c r="E16" s="50"/>
      <c r="F16" s="50"/>
      <c r="G16" s="50"/>
      <c r="H16" s="50"/>
      <c r="I16" s="50"/>
      <c r="J16" s="50"/>
      <c r="K16" s="1"/>
    </row>
    <row r="17" spans="1:11" ht="12.75">
      <c r="A17" s="50"/>
      <c r="B17" s="50" t="s">
        <v>9</v>
      </c>
      <c r="C17" s="55"/>
      <c r="D17" s="50"/>
      <c r="E17" s="50"/>
      <c r="F17" s="50"/>
      <c r="G17" s="50"/>
      <c r="H17" s="50"/>
      <c r="I17" s="50"/>
      <c r="J17" s="50"/>
      <c r="K17" s="1"/>
    </row>
    <row r="18" spans="1:11" ht="12.75">
      <c r="A18" s="50"/>
      <c r="B18" s="50" t="s">
        <v>10</v>
      </c>
      <c r="C18" s="30"/>
      <c r="D18" s="50" t="s">
        <v>6</v>
      </c>
      <c r="E18" s="50"/>
      <c r="F18" s="50"/>
      <c r="G18" s="50"/>
      <c r="H18" s="50"/>
      <c r="I18" s="50"/>
      <c r="J18" s="50"/>
      <c r="K18" s="1"/>
    </row>
    <row r="19" spans="1:11" ht="12.75">
      <c r="A19" s="50"/>
      <c r="B19" s="50" t="s">
        <v>11</v>
      </c>
      <c r="C19" s="52"/>
      <c r="D19" s="50"/>
      <c r="E19" s="50"/>
      <c r="F19" s="50"/>
      <c r="G19" s="50"/>
      <c r="H19" s="50"/>
      <c r="I19" s="50"/>
      <c r="J19" s="50"/>
      <c r="K19" s="1"/>
    </row>
    <row r="20" spans="1:11" ht="12.75">
      <c r="A20" s="50"/>
      <c r="B20" s="50" t="s">
        <v>12</v>
      </c>
      <c r="C20" s="30"/>
      <c r="D20" s="50" t="s">
        <v>6</v>
      </c>
      <c r="E20" s="50"/>
      <c r="F20" s="50"/>
      <c r="G20" s="50"/>
      <c r="H20" s="50"/>
      <c r="I20" s="50"/>
      <c r="J20" s="50"/>
      <c r="K20" s="1"/>
    </row>
    <row r="21" spans="1:11" ht="12.75">
      <c r="A21" s="50"/>
      <c r="B21" s="50" t="s">
        <v>13</v>
      </c>
      <c r="C21" s="52"/>
      <c r="D21" s="50"/>
      <c r="E21" s="50"/>
      <c r="F21" s="50"/>
      <c r="G21" s="50"/>
      <c r="H21" s="50"/>
      <c r="I21" s="50"/>
      <c r="J21" s="50"/>
      <c r="K21" s="1"/>
    </row>
    <row r="22" spans="1:11" ht="12.75">
      <c r="A22" s="50"/>
      <c r="B22" s="50" t="s">
        <v>14</v>
      </c>
      <c r="C22" s="30"/>
      <c r="D22" s="50" t="s">
        <v>2</v>
      </c>
      <c r="E22" s="50"/>
      <c r="F22" s="50"/>
      <c r="G22" s="50"/>
      <c r="H22" s="50"/>
      <c r="I22" s="50"/>
      <c r="J22" s="50"/>
      <c r="K22" s="1"/>
    </row>
    <row r="23" spans="1:11" ht="12.75">
      <c r="A23" s="50"/>
      <c r="B23" s="50"/>
      <c r="C23" s="55"/>
      <c r="D23" s="50"/>
      <c r="E23" s="50"/>
      <c r="F23" s="50"/>
      <c r="G23" s="50"/>
      <c r="H23" s="50"/>
      <c r="I23" s="50"/>
      <c r="J23" s="50"/>
      <c r="K23" s="1"/>
    </row>
    <row r="24" spans="1:11" ht="12.75">
      <c r="A24" s="53" t="s">
        <v>15</v>
      </c>
      <c r="B24" s="50" t="s">
        <v>16</v>
      </c>
      <c r="C24" s="55"/>
      <c r="D24" s="50"/>
      <c r="E24" s="50"/>
      <c r="F24" s="50"/>
      <c r="G24" s="50"/>
      <c r="H24" s="50"/>
      <c r="I24" s="50"/>
      <c r="J24" s="50"/>
      <c r="K24" s="1"/>
    </row>
    <row r="25" spans="1:11" ht="12.75">
      <c r="A25" s="50"/>
      <c r="B25" s="50" t="s">
        <v>17</v>
      </c>
      <c r="C25" s="56">
        <f>IF(C16&gt;0,(1.124*EXP(-3.08+0.758*LN(C16)-0.003*C18+0.0249*C20)),0)</f>
        <v>0</v>
      </c>
      <c r="D25" s="53" t="s">
        <v>1</v>
      </c>
      <c r="E25" s="50"/>
      <c r="F25" s="50"/>
      <c r="G25" s="50"/>
      <c r="H25" s="50"/>
      <c r="I25" s="50"/>
      <c r="J25" s="50"/>
      <c r="K25" s="1"/>
    </row>
    <row r="26" spans="1:11" ht="12.75">
      <c r="A26" s="50"/>
      <c r="B26" s="50" t="s">
        <v>18</v>
      </c>
      <c r="C26" s="52"/>
      <c r="D26" s="50"/>
      <c r="E26" s="50"/>
      <c r="F26" s="50"/>
      <c r="G26" s="50"/>
      <c r="H26" s="50"/>
      <c r="I26" s="50"/>
      <c r="J26" s="50"/>
      <c r="K26" s="1"/>
    </row>
    <row r="27" spans="1:11" ht="12.75">
      <c r="A27" s="50"/>
      <c r="B27" s="50" t="s">
        <v>19</v>
      </c>
      <c r="C27" s="57">
        <f>C25*C22</f>
        <v>0</v>
      </c>
      <c r="D27" s="53" t="s">
        <v>20</v>
      </c>
      <c r="E27" s="50"/>
      <c r="F27" s="50"/>
      <c r="G27" s="50"/>
      <c r="H27" s="50"/>
      <c r="I27" s="50"/>
      <c r="J27" s="50"/>
      <c r="K27" s="1"/>
    </row>
    <row r="28" spans="1:11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1"/>
    </row>
    <row r="29" spans="1:11" ht="12.75">
      <c r="A29" s="41"/>
      <c r="B29" s="41"/>
      <c r="C29" s="58"/>
      <c r="D29" s="41"/>
      <c r="E29" s="41"/>
      <c r="F29" s="41"/>
      <c r="G29" s="37"/>
      <c r="H29" s="37"/>
      <c r="I29" s="37"/>
      <c r="J29" s="37"/>
      <c r="K29" s="1"/>
    </row>
    <row r="30" spans="1:11" ht="12.75">
      <c r="A30" s="59" t="s">
        <v>4</v>
      </c>
      <c r="B30" s="60"/>
      <c r="C30" s="60"/>
      <c r="D30" s="60"/>
      <c r="E30" s="60"/>
      <c r="F30" s="60"/>
      <c r="G30" s="60"/>
      <c r="H30" s="60"/>
      <c r="I30" s="60"/>
      <c r="J30" s="60"/>
      <c r="K30" s="1"/>
    </row>
    <row r="31" spans="1:11" ht="12.75">
      <c r="A31" s="61" t="s">
        <v>36</v>
      </c>
      <c r="B31" s="60"/>
      <c r="C31" s="60"/>
      <c r="D31" s="60"/>
      <c r="E31" s="60"/>
      <c r="F31" s="60"/>
      <c r="G31" s="60"/>
      <c r="H31" s="60"/>
      <c r="I31" s="60"/>
      <c r="J31" s="60"/>
      <c r="K31" s="1"/>
    </row>
    <row r="32" spans="1:11" ht="12.75">
      <c r="A32" s="61" t="s">
        <v>21</v>
      </c>
      <c r="B32" s="60" t="s">
        <v>66</v>
      </c>
      <c r="C32" s="60"/>
      <c r="D32" s="60"/>
      <c r="E32" s="60"/>
      <c r="F32" s="60"/>
      <c r="G32" s="60" t="s">
        <v>67</v>
      </c>
      <c r="H32" s="60"/>
      <c r="I32" s="60"/>
      <c r="J32" s="60"/>
      <c r="K32" s="1"/>
    </row>
    <row r="33" spans="1:11" ht="12.75">
      <c r="A33" s="61"/>
      <c r="B33" s="60"/>
      <c r="C33" s="60"/>
      <c r="D33" s="60"/>
      <c r="E33" s="60"/>
      <c r="F33" s="60"/>
      <c r="G33" s="60"/>
      <c r="H33" s="60"/>
      <c r="I33" s="60"/>
      <c r="J33" s="60"/>
      <c r="K33" s="1"/>
    </row>
    <row r="34" spans="1:11" ht="12.75">
      <c r="A34" s="62" t="s">
        <v>7</v>
      </c>
      <c r="B34" s="60" t="s">
        <v>68</v>
      </c>
      <c r="C34" s="60"/>
      <c r="D34" s="60"/>
      <c r="E34" s="60"/>
      <c r="F34" s="60"/>
      <c r="G34" s="60"/>
      <c r="H34" s="60"/>
      <c r="I34" s="60"/>
      <c r="J34" s="60"/>
      <c r="K34" s="1"/>
    </row>
    <row r="35" spans="1:11" ht="12.75">
      <c r="A35" s="60"/>
      <c r="B35" s="60" t="s">
        <v>8</v>
      </c>
      <c r="C35" s="30"/>
      <c r="D35" s="60" t="s">
        <v>5</v>
      </c>
      <c r="E35" s="60"/>
      <c r="F35" s="60"/>
      <c r="G35" s="60"/>
      <c r="H35" s="63"/>
      <c r="I35" s="60"/>
      <c r="J35" s="60"/>
      <c r="K35" s="1"/>
    </row>
    <row r="36" spans="1:11" ht="14.25">
      <c r="A36" s="60"/>
      <c r="B36" s="60" t="s">
        <v>81</v>
      </c>
      <c r="C36" s="64"/>
      <c r="D36" s="60"/>
      <c r="E36" s="65" t="s">
        <v>82</v>
      </c>
      <c r="F36" s="60"/>
      <c r="G36" s="60"/>
      <c r="H36" s="63"/>
      <c r="I36" s="60"/>
      <c r="J36" s="60"/>
      <c r="K36" s="1"/>
    </row>
    <row r="37" spans="1:11" ht="12.75">
      <c r="A37" s="60"/>
      <c r="B37" s="60" t="s">
        <v>10</v>
      </c>
      <c r="C37" s="30"/>
      <c r="D37" s="60" t="s">
        <v>6</v>
      </c>
      <c r="E37" s="60" t="s">
        <v>78</v>
      </c>
      <c r="F37" s="60"/>
      <c r="G37" s="60"/>
      <c r="H37" s="63"/>
      <c r="I37" s="60"/>
      <c r="J37" s="60"/>
      <c r="K37" s="1"/>
    </row>
    <row r="38" spans="1:11" ht="14.25">
      <c r="A38" s="60"/>
      <c r="B38" s="60" t="s">
        <v>11</v>
      </c>
      <c r="C38" s="66"/>
      <c r="D38" s="60"/>
      <c r="E38" s="65" t="s">
        <v>83</v>
      </c>
      <c r="F38" s="60"/>
      <c r="G38" s="60"/>
      <c r="H38" s="63"/>
      <c r="I38" s="60"/>
      <c r="J38" s="60"/>
      <c r="K38" s="1"/>
    </row>
    <row r="39" spans="1:11" ht="12.75">
      <c r="A39" s="60"/>
      <c r="B39" s="60" t="s">
        <v>12</v>
      </c>
      <c r="C39" s="30"/>
      <c r="D39" s="60" t="s">
        <v>6</v>
      </c>
      <c r="E39" s="60"/>
      <c r="F39" s="60"/>
      <c r="G39" s="60"/>
      <c r="H39" s="63"/>
      <c r="I39" s="60"/>
      <c r="J39" s="60"/>
      <c r="K39" s="1"/>
    </row>
    <row r="40" spans="1:11" ht="14.25">
      <c r="A40" s="60"/>
      <c r="B40" s="60" t="s">
        <v>80</v>
      </c>
      <c r="C40" s="66"/>
      <c r="D40" s="60"/>
      <c r="E40" s="60" t="s">
        <v>121</v>
      </c>
      <c r="F40" s="60"/>
      <c r="G40" s="60"/>
      <c r="H40" s="63"/>
      <c r="I40" s="60"/>
      <c r="J40" s="60"/>
      <c r="K40" s="1"/>
    </row>
    <row r="41" spans="1:11" ht="12.75">
      <c r="A41" s="60"/>
      <c r="B41" s="60" t="s">
        <v>14</v>
      </c>
      <c r="C41" s="30"/>
      <c r="D41" s="60" t="s">
        <v>2</v>
      </c>
      <c r="E41" s="60" t="s">
        <v>120</v>
      </c>
      <c r="F41" s="60"/>
      <c r="G41" s="60"/>
      <c r="H41" s="63"/>
      <c r="I41" s="17"/>
      <c r="J41" s="60" t="s">
        <v>2</v>
      </c>
      <c r="K41" s="1"/>
    </row>
    <row r="42" spans="1:11" ht="14.25">
      <c r="A42" s="60"/>
      <c r="B42" s="60"/>
      <c r="C42" s="64"/>
      <c r="D42" s="60"/>
      <c r="E42" s="60"/>
      <c r="F42" s="60"/>
      <c r="G42" s="60"/>
      <c r="H42" s="67"/>
      <c r="I42" s="68"/>
      <c r="J42" s="60"/>
      <c r="K42" s="1"/>
    </row>
    <row r="43" spans="1:11" ht="14.25">
      <c r="A43" s="62" t="s">
        <v>15</v>
      </c>
      <c r="B43" s="60" t="s">
        <v>16</v>
      </c>
      <c r="C43" s="64"/>
      <c r="D43" s="60"/>
      <c r="E43" s="60"/>
      <c r="F43" s="65"/>
      <c r="G43" s="60"/>
      <c r="H43" s="63"/>
      <c r="I43" s="60"/>
      <c r="J43" s="60"/>
      <c r="K43" s="1"/>
    </row>
    <row r="44" spans="1:11" ht="12.75">
      <c r="A44" s="60"/>
      <c r="B44" s="60" t="s">
        <v>17</v>
      </c>
      <c r="C44" s="69">
        <f>IF(C35&gt;0,1.124*EXP(-3.08+0.758*LN(C35)-0.003*C37+0.0249*C39),0)</f>
        <v>0</v>
      </c>
      <c r="D44" s="62" t="s">
        <v>1</v>
      </c>
      <c r="E44" s="60"/>
      <c r="F44" s="60"/>
      <c r="G44" s="60"/>
      <c r="H44" s="63"/>
      <c r="I44" s="60"/>
      <c r="J44" s="60"/>
      <c r="K44" s="1"/>
    </row>
    <row r="45" spans="1:11" ht="12.75">
      <c r="A45" s="60"/>
      <c r="B45" s="60" t="s">
        <v>18</v>
      </c>
      <c r="C45" s="66"/>
      <c r="D45" s="60"/>
      <c r="E45" s="60"/>
      <c r="F45" s="60"/>
      <c r="G45" s="60"/>
      <c r="H45" s="63"/>
      <c r="I45" s="60"/>
      <c r="J45" s="60"/>
      <c r="K45" s="1"/>
    </row>
    <row r="46" spans="1:11" ht="12.75">
      <c r="A46" s="60"/>
      <c r="B46" s="60" t="s">
        <v>19</v>
      </c>
      <c r="C46" s="70">
        <f>C44*C41</f>
        <v>0</v>
      </c>
      <c r="D46" s="62" t="s">
        <v>20</v>
      </c>
      <c r="E46" s="60"/>
      <c r="F46" s="60"/>
      <c r="G46" s="60"/>
      <c r="H46" s="63"/>
      <c r="I46" s="60"/>
      <c r="J46" s="60"/>
      <c r="K46" s="1"/>
    </row>
    <row r="47" spans="1:11" ht="12.75">
      <c r="A47" s="60"/>
      <c r="B47" s="60"/>
      <c r="C47" s="60"/>
      <c r="D47" s="60"/>
      <c r="E47" s="60"/>
      <c r="F47" s="60"/>
      <c r="G47" s="60"/>
      <c r="H47" s="63"/>
      <c r="I47" s="60"/>
      <c r="J47" s="60"/>
      <c r="K47" s="1"/>
    </row>
    <row r="48" spans="1:11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1"/>
    </row>
    <row r="49" spans="1:12" ht="12.75">
      <c r="A49" s="71" t="s">
        <v>22</v>
      </c>
      <c r="B49" s="72"/>
      <c r="C49" s="72"/>
      <c r="D49" s="72"/>
      <c r="E49" s="72"/>
      <c r="F49" s="72"/>
      <c r="G49" s="72"/>
      <c r="H49" s="72"/>
      <c r="I49" s="72"/>
      <c r="J49" s="72"/>
      <c r="K49" s="1"/>
      <c r="L49" s="1"/>
    </row>
    <row r="50" spans="1:12" ht="12.75">
      <c r="A50" s="73" t="s">
        <v>37</v>
      </c>
      <c r="B50" s="72"/>
      <c r="C50" s="72"/>
      <c r="D50" s="72"/>
      <c r="E50" s="72"/>
      <c r="F50" s="72"/>
      <c r="G50" s="72"/>
      <c r="H50" s="72"/>
      <c r="I50" s="72"/>
      <c r="J50" s="72"/>
      <c r="K50" s="1"/>
      <c r="L50" s="1"/>
    </row>
    <row r="51" spans="1:12" ht="12.75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1"/>
      <c r="L51" s="1"/>
    </row>
    <row r="52" spans="1:12" ht="12.75">
      <c r="A52" s="27" t="s">
        <v>7</v>
      </c>
      <c r="B52" s="72" t="s">
        <v>54</v>
      </c>
      <c r="C52" s="72"/>
      <c r="D52" s="72"/>
      <c r="E52" s="72"/>
      <c r="F52" s="74" t="s">
        <v>39</v>
      </c>
      <c r="G52" s="72"/>
      <c r="H52" s="72"/>
      <c r="I52" s="72"/>
      <c r="J52" s="72" t="s">
        <v>73</v>
      </c>
      <c r="K52" s="1"/>
      <c r="L52" s="1"/>
    </row>
    <row r="53" spans="1:12" ht="12.75">
      <c r="A53" s="71"/>
      <c r="B53" s="72" t="s">
        <v>23</v>
      </c>
      <c r="C53" s="31"/>
      <c r="D53" s="72" t="s">
        <v>2</v>
      </c>
      <c r="E53" s="72" t="s">
        <v>85</v>
      </c>
      <c r="F53" s="75"/>
      <c r="G53" s="31"/>
      <c r="H53" s="75" t="s">
        <v>1</v>
      </c>
      <c r="I53" s="72" t="s">
        <v>84</v>
      </c>
      <c r="J53" s="76" t="s">
        <v>70</v>
      </c>
      <c r="K53" s="1"/>
      <c r="L53" s="1"/>
    </row>
    <row r="54" spans="1:12" ht="12.75">
      <c r="A54" s="71"/>
      <c r="B54" s="72" t="s">
        <v>24</v>
      </c>
      <c r="C54" s="32"/>
      <c r="D54" s="72" t="s">
        <v>2</v>
      </c>
      <c r="E54" s="72" t="s">
        <v>86</v>
      </c>
      <c r="F54" s="75"/>
      <c r="G54" s="32"/>
      <c r="H54" s="75" t="s">
        <v>1</v>
      </c>
      <c r="I54" s="72" t="s">
        <v>84</v>
      </c>
      <c r="J54" s="76" t="s">
        <v>72</v>
      </c>
      <c r="K54" s="1"/>
      <c r="L54" s="1"/>
    </row>
    <row r="55" spans="1:12" ht="12.75">
      <c r="A55" s="71"/>
      <c r="B55" s="72" t="s">
        <v>105</v>
      </c>
      <c r="C55" s="32"/>
      <c r="D55" s="72" t="s">
        <v>2</v>
      </c>
      <c r="E55" s="72" t="s">
        <v>87</v>
      </c>
      <c r="F55" s="75"/>
      <c r="G55" s="33"/>
      <c r="H55" s="75" t="s">
        <v>1</v>
      </c>
      <c r="I55" s="72" t="s">
        <v>84</v>
      </c>
      <c r="J55" s="76" t="s">
        <v>71</v>
      </c>
      <c r="K55" s="1"/>
      <c r="L55" s="1"/>
    </row>
    <row r="56" spans="1:12" ht="12.75">
      <c r="A56" s="71"/>
      <c r="B56" s="72" t="s">
        <v>107</v>
      </c>
      <c r="C56" s="32"/>
      <c r="D56" s="72" t="s">
        <v>2</v>
      </c>
      <c r="E56" s="72" t="s">
        <v>104</v>
      </c>
      <c r="F56" s="72"/>
      <c r="G56" s="72"/>
      <c r="H56" s="72"/>
      <c r="I56" s="72"/>
      <c r="J56" s="72"/>
      <c r="K56" s="1"/>
      <c r="L56" s="1"/>
    </row>
    <row r="57" spans="1:12" ht="12.75">
      <c r="A57" s="71"/>
      <c r="B57" s="72" t="s">
        <v>25</v>
      </c>
      <c r="C57" s="77">
        <f>SUM(C53:C56)</f>
        <v>0</v>
      </c>
      <c r="D57" s="72" t="s">
        <v>2</v>
      </c>
      <c r="E57" s="72"/>
      <c r="F57" s="72"/>
      <c r="G57" s="72"/>
      <c r="H57" s="72"/>
      <c r="I57" s="72"/>
      <c r="J57" s="72"/>
      <c r="K57" s="1"/>
      <c r="L57" s="1"/>
    </row>
    <row r="58" spans="1:12" ht="12.75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1"/>
      <c r="L58" s="1"/>
    </row>
    <row r="59" spans="1:12" ht="12.75">
      <c r="A59" s="71"/>
      <c r="B59" s="78"/>
      <c r="C59" s="72"/>
      <c r="D59" s="72"/>
      <c r="E59" s="72"/>
      <c r="F59" s="72"/>
      <c r="G59" s="72"/>
      <c r="H59" s="72"/>
      <c r="I59" s="72"/>
      <c r="J59" s="72"/>
      <c r="K59" s="1"/>
      <c r="L59" s="1"/>
    </row>
    <row r="60" spans="1:12" ht="12.75">
      <c r="A60" s="71"/>
      <c r="B60" s="78" t="s">
        <v>91</v>
      </c>
      <c r="C60" s="78"/>
      <c r="D60" s="72"/>
      <c r="E60" s="72"/>
      <c r="F60" s="72"/>
      <c r="G60" s="72"/>
      <c r="H60" s="72"/>
      <c r="I60" s="72"/>
      <c r="J60" s="72"/>
      <c r="K60" s="1"/>
      <c r="L60" s="1"/>
    </row>
    <row r="61" spans="1:12" ht="12.75">
      <c r="A61" s="71"/>
      <c r="B61" s="78"/>
      <c r="C61" s="78"/>
      <c r="D61" s="72"/>
      <c r="E61" s="72"/>
      <c r="F61" s="72"/>
      <c r="G61" s="72"/>
      <c r="H61" s="72"/>
      <c r="I61" s="72"/>
      <c r="J61" s="72"/>
      <c r="K61" s="1"/>
      <c r="L61" s="1"/>
    </row>
    <row r="62" spans="1:12" ht="12.75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1"/>
      <c r="L62" s="1"/>
    </row>
    <row r="63" spans="1:12" ht="12.75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1"/>
      <c r="L63" s="1"/>
    </row>
    <row r="64" spans="1:12" ht="12.75">
      <c r="A64" s="27" t="s">
        <v>15</v>
      </c>
      <c r="B64" s="72" t="s">
        <v>38</v>
      </c>
      <c r="C64" s="72"/>
      <c r="D64" s="72"/>
      <c r="E64" s="72"/>
      <c r="F64" s="72"/>
      <c r="G64" s="72"/>
      <c r="H64" s="72"/>
      <c r="I64" s="72"/>
      <c r="J64" s="72"/>
      <c r="K64" s="1"/>
      <c r="L64" s="1"/>
    </row>
    <row r="65" spans="1:12" ht="12.75">
      <c r="A65" s="71"/>
      <c r="B65" s="72" t="s">
        <v>23</v>
      </c>
      <c r="C65" s="26">
        <f>C53*G53</f>
        <v>0</v>
      </c>
      <c r="D65" s="27" t="s">
        <v>20</v>
      </c>
      <c r="E65" s="72"/>
      <c r="F65" s="72"/>
      <c r="G65" s="72"/>
      <c r="H65" s="72"/>
      <c r="I65" s="72"/>
      <c r="J65" s="72"/>
      <c r="K65" s="1"/>
      <c r="L65" s="1"/>
    </row>
    <row r="66" spans="1:12" ht="12.75">
      <c r="A66" s="71"/>
      <c r="B66" s="72" t="s">
        <v>24</v>
      </c>
      <c r="C66" s="26">
        <f>C54*G53</f>
        <v>0</v>
      </c>
      <c r="D66" s="27" t="s">
        <v>20</v>
      </c>
      <c r="E66" s="72"/>
      <c r="F66" s="72"/>
      <c r="G66" s="72"/>
      <c r="H66" s="72"/>
      <c r="I66" s="72"/>
      <c r="J66" s="72"/>
      <c r="K66" s="1"/>
      <c r="L66" s="1"/>
    </row>
    <row r="67" spans="1:12" ht="12.75">
      <c r="A67" s="71"/>
      <c r="B67" s="72" t="s">
        <v>105</v>
      </c>
      <c r="C67" s="26">
        <f>C55*G54</f>
        <v>0</v>
      </c>
      <c r="D67" s="27" t="s">
        <v>20</v>
      </c>
      <c r="E67" s="72"/>
      <c r="F67" s="72"/>
      <c r="G67" s="72"/>
      <c r="H67" s="72"/>
      <c r="I67" s="72"/>
      <c r="J67" s="72"/>
      <c r="K67" s="1"/>
      <c r="L67" s="1"/>
    </row>
    <row r="68" spans="1:12" ht="12.75">
      <c r="A68" s="71"/>
      <c r="B68" s="72" t="s">
        <v>106</v>
      </c>
      <c r="C68" s="26">
        <f>C56*G55</f>
        <v>0</v>
      </c>
      <c r="D68" s="27" t="s">
        <v>20</v>
      </c>
      <c r="E68" s="72"/>
      <c r="F68" s="72"/>
      <c r="G68" s="72"/>
      <c r="H68" s="72"/>
      <c r="I68" s="72"/>
      <c r="J68" s="72"/>
      <c r="K68" s="1"/>
      <c r="L68" s="1"/>
    </row>
    <row r="69" spans="1:12" ht="12.75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1"/>
      <c r="L69" s="1"/>
    </row>
    <row r="70" spans="1:12" ht="12.75">
      <c r="A70" s="71"/>
      <c r="B70" s="72" t="s">
        <v>40</v>
      </c>
      <c r="C70" s="79">
        <f>SUM(C65:C68)</f>
        <v>0</v>
      </c>
      <c r="D70" s="27" t="s">
        <v>20</v>
      </c>
      <c r="E70" s="72"/>
      <c r="F70" s="72"/>
      <c r="G70" s="72"/>
      <c r="H70" s="72"/>
      <c r="I70" s="72"/>
      <c r="J70" s="72"/>
      <c r="K70" s="1"/>
      <c r="L70" s="1"/>
    </row>
    <row r="71" spans="1:12" ht="12.75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1"/>
      <c r="L71" s="1"/>
    </row>
  </sheetData>
  <sheetProtection sheet="1" objects="1" scenarios="1"/>
  <printOptions/>
  <pageMargins left="0.75" right="0.75" top="1" bottom="1" header="0.5" footer="0.5"/>
  <pageSetup horizontalDpi="600" verticalDpi="600" orientation="portrait" paperSize="8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G19" sqref="G19"/>
    </sheetView>
  </sheetViews>
  <sheetFormatPr defaultColWidth="9.140625" defaultRowHeight="12.75"/>
  <cols>
    <col min="2" max="2" width="10.7109375" style="0" bestFit="1" customWidth="1"/>
    <col min="3" max="3" width="14.28125" style="0" customWidth="1"/>
    <col min="4" max="4" width="9.421875" style="0" customWidth="1"/>
    <col min="8" max="8" width="17.140625" style="0" customWidth="1"/>
    <col min="10" max="10" width="11.140625" style="0" customWidth="1"/>
    <col min="11" max="11" width="2.421875" style="0" customWidth="1"/>
    <col min="16" max="16" width="10.8515625" style="0" bestFit="1" customWidth="1"/>
  </cols>
  <sheetData>
    <row r="1" spans="1:12" ht="18">
      <c r="A1" s="40" t="s">
        <v>88</v>
      </c>
      <c r="B1" s="41"/>
      <c r="C1" s="41"/>
      <c r="D1" s="41"/>
      <c r="E1" s="41"/>
      <c r="F1" s="41"/>
      <c r="G1" s="41"/>
      <c r="H1" s="41"/>
      <c r="I1" s="42" t="s">
        <v>41</v>
      </c>
      <c r="J1" s="136" t="s">
        <v>145</v>
      </c>
      <c r="K1" s="41"/>
      <c r="L1" s="1"/>
    </row>
    <row r="2" spans="1:12" ht="12.75">
      <c r="A2" s="41"/>
      <c r="B2" s="41"/>
      <c r="C2" s="41"/>
      <c r="D2" s="41"/>
      <c r="E2" s="41"/>
      <c r="F2" s="41"/>
      <c r="G2" s="41"/>
      <c r="H2" s="41"/>
      <c r="I2" s="43" t="s">
        <v>56</v>
      </c>
      <c r="J2" s="44"/>
      <c r="K2" s="41"/>
      <c r="L2" s="1"/>
    </row>
    <row r="3" spans="1:12" ht="18">
      <c r="A3" s="45" t="s">
        <v>112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"/>
    </row>
    <row r="4" spans="1:12" ht="15.75">
      <c r="A4" s="46" t="s">
        <v>34</v>
      </c>
      <c r="B4" s="9"/>
      <c r="C4" s="10"/>
      <c r="D4" s="29"/>
      <c r="E4" s="29"/>
      <c r="F4" s="29"/>
      <c r="G4" s="29"/>
      <c r="H4" s="29"/>
      <c r="I4" s="29"/>
      <c r="J4" s="29"/>
      <c r="K4" s="29"/>
      <c r="L4" s="1"/>
    </row>
    <row r="5" spans="1:12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1"/>
    </row>
    <row r="6" spans="1:12" ht="12.75">
      <c r="A6" s="47" t="s">
        <v>108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1"/>
    </row>
    <row r="7" spans="1:12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1"/>
    </row>
    <row r="8" spans="1:12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1"/>
    </row>
    <row r="9" spans="1:12" ht="18">
      <c r="A9" s="48" t="s">
        <v>65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1"/>
    </row>
    <row r="10" spans="1:12" ht="12.75">
      <c r="A10" s="80" t="s">
        <v>119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1"/>
    </row>
    <row r="11" spans="1:12" ht="12.75">
      <c r="A11" s="49" t="s">
        <v>109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1"/>
    </row>
    <row r="12" spans="1:12" ht="12.75">
      <c r="A12" s="51" t="s">
        <v>77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1"/>
    </row>
    <row r="13" spans="1:12" ht="12.7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1"/>
    </row>
    <row r="14" spans="1:12" ht="15" thickBot="1">
      <c r="A14" s="53" t="s">
        <v>7</v>
      </c>
      <c r="B14" s="50" t="s">
        <v>50</v>
      </c>
      <c r="C14" s="50"/>
      <c r="D14" s="81" t="s">
        <v>117</v>
      </c>
      <c r="E14" s="50" t="s">
        <v>148</v>
      </c>
      <c r="F14" s="50"/>
      <c r="G14" s="50"/>
      <c r="H14" s="82"/>
      <c r="I14" s="82"/>
      <c r="J14" s="82"/>
      <c r="K14" s="50"/>
      <c r="L14" s="1"/>
    </row>
    <row r="15" spans="1:12" ht="14.25">
      <c r="A15" s="50"/>
      <c r="B15" s="50"/>
      <c r="C15" s="50"/>
      <c r="D15" s="11"/>
      <c r="E15" s="12"/>
      <c r="F15" s="50"/>
      <c r="G15" s="83" t="s">
        <v>118</v>
      </c>
      <c r="H15" s="84"/>
      <c r="I15" s="84"/>
      <c r="J15" s="85"/>
      <c r="K15" s="50"/>
      <c r="L15" s="1"/>
    </row>
    <row r="16" spans="1:12" ht="12.75">
      <c r="A16" s="50"/>
      <c r="B16" s="50"/>
      <c r="C16" s="50"/>
      <c r="D16" s="13"/>
      <c r="E16" s="14"/>
      <c r="F16" s="50"/>
      <c r="G16" s="89" t="s">
        <v>114</v>
      </c>
      <c r="H16" s="90"/>
      <c r="I16" s="90"/>
      <c r="J16" s="91"/>
      <c r="K16" s="50"/>
      <c r="L16" s="1"/>
    </row>
    <row r="17" spans="1:12" ht="15" thickBot="1">
      <c r="A17" s="50"/>
      <c r="B17" s="50"/>
      <c r="C17" s="50"/>
      <c r="D17" s="13"/>
      <c r="E17" s="14"/>
      <c r="F17" s="141">
        <f>IF(MAX(E15:E19)&gt;100,"NB!!!",)</f>
        <v>0</v>
      </c>
      <c r="G17" s="138" t="s">
        <v>149</v>
      </c>
      <c r="H17" s="139"/>
      <c r="I17" s="139"/>
      <c r="J17" s="140"/>
      <c r="K17" s="50"/>
      <c r="L17" s="1"/>
    </row>
    <row r="18" spans="1:12" ht="12.75">
      <c r="A18" s="50"/>
      <c r="B18" s="50"/>
      <c r="C18" s="50"/>
      <c r="D18" s="13"/>
      <c r="E18" s="14"/>
      <c r="F18" s="50"/>
      <c r="G18" s="82"/>
      <c r="H18" s="82"/>
      <c r="I18" s="82"/>
      <c r="J18" s="82"/>
      <c r="K18" s="50"/>
      <c r="L18" s="1"/>
    </row>
    <row r="19" spans="1:12" ht="12.75">
      <c r="A19" s="50"/>
      <c r="B19" s="50"/>
      <c r="C19" s="50"/>
      <c r="D19" s="15"/>
      <c r="E19" s="16"/>
      <c r="F19" s="142"/>
      <c r="G19" s="50"/>
      <c r="H19" s="50"/>
      <c r="I19" s="50"/>
      <c r="J19" s="50"/>
      <c r="K19" s="50"/>
      <c r="L19" s="1"/>
    </row>
    <row r="20" spans="1:12" ht="13.5" thickBot="1">
      <c r="A20" s="50"/>
      <c r="B20" s="50" t="s">
        <v>26</v>
      </c>
      <c r="C20" s="50"/>
      <c r="D20" s="50">
        <f>E15*D15+E16*D16+E17*D17+E18*D18+E19*D19</f>
        <v>0</v>
      </c>
      <c r="E20" s="50" t="s">
        <v>28</v>
      </c>
      <c r="F20" s="50"/>
      <c r="G20" s="50"/>
      <c r="H20" s="50"/>
      <c r="I20" s="50"/>
      <c r="J20" s="50"/>
      <c r="K20" s="50"/>
      <c r="L20" s="1"/>
    </row>
    <row r="21" spans="1:12" ht="14.25">
      <c r="A21" s="50"/>
      <c r="B21" s="50" t="s">
        <v>146</v>
      </c>
      <c r="C21" s="50"/>
      <c r="D21" s="17"/>
      <c r="E21" s="50" t="s">
        <v>27</v>
      </c>
      <c r="F21" s="50"/>
      <c r="G21" s="83" t="s">
        <v>147</v>
      </c>
      <c r="H21" s="84"/>
      <c r="I21" s="84"/>
      <c r="J21" s="85"/>
      <c r="K21" s="50"/>
      <c r="L21" s="1"/>
    </row>
    <row r="22" spans="1:12" ht="12.75">
      <c r="A22" s="50"/>
      <c r="B22" s="50"/>
      <c r="C22" s="50"/>
      <c r="D22" s="50"/>
      <c r="E22" s="50"/>
      <c r="F22" s="50"/>
      <c r="G22" s="89" t="s">
        <v>59</v>
      </c>
      <c r="H22" s="90"/>
      <c r="I22" s="90"/>
      <c r="J22" s="91"/>
      <c r="K22" s="50"/>
      <c r="L22" s="1"/>
    </row>
    <row r="23" spans="1:12" ht="13.5" thickBot="1">
      <c r="A23" s="53" t="s">
        <v>15</v>
      </c>
      <c r="B23" s="50" t="s">
        <v>53</v>
      </c>
      <c r="C23" s="50"/>
      <c r="D23" s="20">
        <f>D20*D21</f>
        <v>0</v>
      </c>
      <c r="E23" s="53" t="s">
        <v>3</v>
      </c>
      <c r="F23" s="50"/>
      <c r="G23" s="86" t="s">
        <v>69</v>
      </c>
      <c r="H23" s="87"/>
      <c r="I23" s="87"/>
      <c r="J23" s="88"/>
      <c r="K23" s="50"/>
      <c r="L23" s="1"/>
    </row>
    <row r="24" spans="1:12" ht="12.75">
      <c r="A24" s="50"/>
      <c r="B24" s="50"/>
      <c r="C24" s="92"/>
      <c r="D24" s="53"/>
      <c r="E24" s="50"/>
      <c r="F24" s="50"/>
      <c r="G24" s="50"/>
      <c r="H24" s="50"/>
      <c r="I24" s="50"/>
      <c r="J24" s="50"/>
      <c r="K24" s="50"/>
      <c r="L24" s="1"/>
    </row>
    <row r="25" spans="1:12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"/>
    </row>
    <row r="26" spans="1:12" ht="12.75">
      <c r="A26" s="59" t="s">
        <v>110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1"/>
    </row>
    <row r="27" spans="1:12" ht="13.5" thickBot="1">
      <c r="A27" s="61" t="s">
        <v>52</v>
      </c>
      <c r="B27" s="60"/>
      <c r="C27" s="60"/>
      <c r="D27" s="64"/>
      <c r="E27" s="60"/>
      <c r="F27" s="60"/>
      <c r="G27" s="60"/>
      <c r="H27" s="60"/>
      <c r="I27" s="60"/>
      <c r="J27" s="60"/>
      <c r="K27" s="60"/>
      <c r="L27" s="1"/>
    </row>
    <row r="28" spans="1:12" ht="12.75">
      <c r="A28" s="60"/>
      <c r="B28" s="60"/>
      <c r="C28" s="60"/>
      <c r="D28" s="60"/>
      <c r="E28" s="60"/>
      <c r="F28" s="93" t="s">
        <v>60</v>
      </c>
      <c r="G28" s="94"/>
      <c r="H28" s="94"/>
      <c r="I28" s="94"/>
      <c r="J28" s="95"/>
      <c r="K28" s="96"/>
      <c r="L28" s="1"/>
    </row>
    <row r="29" spans="1:12" ht="12.75">
      <c r="A29" s="60"/>
      <c r="B29" s="60"/>
      <c r="C29" s="60"/>
      <c r="D29" s="60"/>
      <c r="E29" s="60"/>
      <c r="F29" s="89" t="s">
        <v>90</v>
      </c>
      <c r="G29" s="90"/>
      <c r="H29" s="90"/>
      <c r="I29" s="90"/>
      <c r="J29" s="91"/>
      <c r="K29" s="64"/>
      <c r="L29" s="1"/>
    </row>
    <row r="30" spans="1:12" ht="12.75">
      <c r="A30" s="62" t="s">
        <v>7</v>
      </c>
      <c r="B30" s="60" t="s">
        <v>51</v>
      </c>
      <c r="C30" s="60"/>
      <c r="D30" s="60"/>
      <c r="E30" s="60"/>
      <c r="F30" s="89" t="s">
        <v>115</v>
      </c>
      <c r="G30" s="90"/>
      <c r="H30" s="97"/>
      <c r="I30" s="98"/>
      <c r="J30" s="99"/>
      <c r="K30" s="100"/>
      <c r="L30" s="1"/>
    </row>
    <row r="31" spans="1:12" ht="13.5" thickBot="1">
      <c r="A31" s="60"/>
      <c r="B31" s="60"/>
      <c r="C31" s="60"/>
      <c r="D31" s="22">
        <f>'1. Tilførsel'!C46</f>
        <v>0</v>
      </c>
      <c r="E31" s="62" t="s">
        <v>20</v>
      </c>
      <c r="F31" s="86" t="s">
        <v>116</v>
      </c>
      <c r="G31" s="87"/>
      <c r="H31" s="101"/>
      <c r="I31" s="102"/>
      <c r="J31" s="103"/>
      <c r="K31" s="104"/>
      <c r="L31" s="1"/>
    </row>
    <row r="32" spans="1:12" ht="13.5" thickBot="1">
      <c r="A32" s="60"/>
      <c r="B32" s="60" t="s">
        <v>55</v>
      </c>
      <c r="C32" s="60"/>
      <c r="D32" s="60"/>
      <c r="E32" s="60"/>
      <c r="F32" s="60"/>
      <c r="G32" s="60"/>
      <c r="H32" s="60"/>
      <c r="I32" s="60"/>
      <c r="J32" s="60"/>
      <c r="K32" s="104"/>
      <c r="L32" s="1"/>
    </row>
    <row r="33" spans="1:12" ht="15" thickBot="1">
      <c r="A33" s="60"/>
      <c r="B33" s="60"/>
      <c r="C33" s="60"/>
      <c r="D33" s="18"/>
      <c r="E33" s="60" t="s">
        <v>6</v>
      </c>
      <c r="F33" s="34">
        <f>IF('1. Tilførsel'!I41&gt;0,'1. Tilførsel'!C41/'1. Tilførsel'!I41,0)</f>
        <v>0</v>
      </c>
      <c r="G33" s="36" t="str">
        <f>IF(F33&gt;29,"NB !!!"," ")</f>
        <v> </v>
      </c>
      <c r="H33" s="105" t="s">
        <v>94</v>
      </c>
      <c r="I33" s="105"/>
      <c r="J33" s="106"/>
      <c r="K33" s="104"/>
      <c r="L33" s="1"/>
    </row>
    <row r="34" spans="1:12" ht="14.25">
      <c r="A34" s="60"/>
      <c r="B34" s="60"/>
      <c r="C34" s="60"/>
      <c r="D34" s="60"/>
      <c r="E34" s="60"/>
      <c r="F34" s="107" t="s">
        <v>93</v>
      </c>
      <c r="G34" s="63"/>
      <c r="H34" s="63"/>
      <c r="I34" s="63"/>
      <c r="J34" s="108"/>
      <c r="K34" s="104"/>
      <c r="L34" s="1"/>
    </row>
    <row r="35" spans="1:12" ht="13.5" thickBot="1">
      <c r="A35" s="62" t="s">
        <v>15</v>
      </c>
      <c r="B35" s="60" t="s">
        <v>53</v>
      </c>
      <c r="C35" s="60"/>
      <c r="D35" s="21">
        <f>D31*D33/100</f>
        <v>0</v>
      </c>
      <c r="E35" s="62" t="s">
        <v>20</v>
      </c>
      <c r="F35" s="109" t="s">
        <v>89</v>
      </c>
      <c r="G35" s="110"/>
      <c r="H35" s="110"/>
      <c r="I35" s="110"/>
      <c r="J35" s="111"/>
      <c r="K35" s="104"/>
      <c r="L35" s="1"/>
    </row>
    <row r="36" spans="1:12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1"/>
    </row>
    <row r="37" spans="1:12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"/>
    </row>
    <row r="38" spans="1:12" ht="12.75">
      <c r="A38" s="71" t="s">
        <v>111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1"/>
    </row>
    <row r="39" spans="1:12" ht="12.75">
      <c r="A39" s="73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1"/>
    </row>
    <row r="40" spans="1:12" ht="12.75">
      <c r="A40" s="74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1"/>
    </row>
    <row r="41" spans="1:12" ht="12.75">
      <c r="A41" s="27" t="s">
        <v>7</v>
      </c>
      <c r="B41" s="112" t="s">
        <v>43</v>
      </c>
      <c r="C41" s="72"/>
      <c r="D41" s="72"/>
      <c r="E41" s="72"/>
      <c r="F41" s="72"/>
      <c r="G41" s="72"/>
      <c r="H41" s="72"/>
      <c r="I41" s="72"/>
      <c r="J41" s="72"/>
      <c r="K41" s="72"/>
      <c r="L41" s="1"/>
    </row>
    <row r="42" spans="1:12" ht="12.75">
      <c r="A42" s="72"/>
      <c r="B42" s="74"/>
      <c r="C42" s="72"/>
      <c r="D42" s="26">
        <f>'1. Tilførsel'!C70</f>
        <v>0</v>
      </c>
      <c r="E42" s="27" t="s">
        <v>20</v>
      </c>
      <c r="F42" s="72"/>
      <c r="G42" s="72"/>
      <c r="H42" s="72"/>
      <c r="I42" s="72"/>
      <c r="J42" s="72"/>
      <c r="K42" s="72"/>
      <c r="L42" s="1"/>
    </row>
    <row r="43" spans="1:12" ht="12.75">
      <c r="A43" s="72"/>
      <c r="B43" s="112" t="s">
        <v>42</v>
      </c>
      <c r="C43" s="72"/>
      <c r="D43" s="72"/>
      <c r="E43" s="72"/>
      <c r="F43" s="72"/>
      <c r="G43" s="72"/>
      <c r="H43" s="72"/>
      <c r="I43" s="72"/>
      <c r="J43" s="72"/>
      <c r="K43" s="72"/>
      <c r="L43" s="1"/>
    </row>
    <row r="44" spans="1:12" ht="12.75">
      <c r="A44" s="72"/>
      <c r="B44" s="112" t="s">
        <v>44</v>
      </c>
      <c r="C44" s="72"/>
      <c r="D44" s="27">
        <f>'1. Tilførsel'!C57</f>
        <v>0</v>
      </c>
      <c r="E44" s="27" t="s">
        <v>2</v>
      </c>
      <c r="F44" s="72"/>
      <c r="G44" s="72"/>
      <c r="H44" s="72"/>
      <c r="I44" s="72"/>
      <c r="J44" s="72"/>
      <c r="K44" s="72"/>
      <c r="L44" s="1"/>
    </row>
    <row r="45" spans="1:12" ht="12.75">
      <c r="A45" s="72"/>
      <c r="B45" s="112" t="s">
        <v>45</v>
      </c>
      <c r="C45" s="72"/>
      <c r="D45" s="19"/>
      <c r="E45" s="72" t="s">
        <v>1</v>
      </c>
      <c r="F45" s="78" t="s">
        <v>92</v>
      </c>
      <c r="G45" s="72"/>
      <c r="H45" s="72"/>
      <c r="I45" s="72"/>
      <c r="J45" s="72"/>
      <c r="K45" s="72"/>
      <c r="L45" s="1"/>
    </row>
    <row r="46" spans="1:12" ht="12.75">
      <c r="A46" s="72"/>
      <c r="B46" s="112" t="s">
        <v>46</v>
      </c>
      <c r="C46" s="72"/>
      <c r="D46" s="28">
        <f>D44*D45</f>
        <v>0</v>
      </c>
      <c r="E46" s="27" t="s">
        <v>20</v>
      </c>
      <c r="F46" s="72"/>
      <c r="G46" s="72"/>
      <c r="H46" s="72"/>
      <c r="I46" s="72"/>
      <c r="J46" s="72"/>
      <c r="K46" s="72"/>
      <c r="L46" s="1"/>
    </row>
    <row r="47" spans="1:12" ht="12.75">
      <c r="A47" s="72"/>
      <c r="B47" s="112"/>
      <c r="C47" s="72"/>
      <c r="D47" s="72"/>
      <c r="E47" s="72"/>
      <c r="F47" s="113"/>
      <c r="G47" s="113"/>
      <c r="H47" s="72"/>
      <c r="I47" s="72"/>
      <c r="J47" s="72"/>
      <c r="K47" s="72"/>
      <c r="L47" s="1"/>
    </row>
    <row r="48" spans="1:12" ht="12.75">
      <c r="A48" s="27" t="s">
        <v>15</v>
      </c>
      <c r="B48" s="72" t="s">
        <v>47</v>
      </c>
      <c r="C48" s="72"/>
      <c r="D48" s="23">
        <f>D42-D46</f>
        <v>0</v>
      </c>
      <c r="E48" s="27" t="s">
        <v>20</v>
      </c>
      <c r="F48" s="72"/>
      <c r="G48" s="72"/>
      <c r="H48" s="72"/>
      <c r="I48" s="72"/>
      <c r="J48" s="72"/>
      <c r="K48" s="72"/>
      <c r="L48" s="1"/>
    </row>
    <row r="49" spans="1:12" ht="12.75">
      <c r="A49" s="27"/>
      <c r="B49" s="72"/>
      <c r="C49" s="72"/>
      <c r="D49" s="26"/>
      <c r="E49" s="27"/>
      <c r="F49" s="72"/>
      <c r="G49" s="72"/>
      <c r="H49" s="72"/>
      <c r="I49" s="72"/>
      <c r="J49" s="72"/>
      <c r="K49" s="72"/>
      <c r="L49" s="1"/>
    </row>
    <row r="50" spans="1:12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1"/>
    </row>
    <row r="51" spans="1:12" ht="12.75">
      <c r="A51" s="47" t="s">
        <v>113</v>
      </c>
      <c r="B51" s="29"/>
      <c r="C51" s="29"/>
      <c r="D51" s="29"/>
      <c r="E51" s="29"/>
      <c r="F51" s="29"/>
      <c r="G51" s="114"/>
      <c r="H51" s="115"/>
      <c r="I51" s="29"/>
      <c r="J51" s="29"/>
      <c r="K51" s="29"/>
      <c r="L51" s="1"/>
    </row>
    <row r="52" spans="1:12" ht="12.75">
      <c r="A52" s="47"/>
      <c r="B52" s="29"/>
      <c r="C52" s="29"/>
      <c r="D52" s="29"/>
      <c r="E52" s="29"/>
      <c r="F52" s="29"/>
      <c r="G52" s="114"/>
      <c r="H52" s="115"/>
      <c r="I52" s="29"/>
      <c r="J52" s="29"/>
      <c r="K52" s="29"/>
      <c r="L52" s="1"/>
    </row>
    <row r="53" spans="1:12" ht="12.75">
      <c r="A53" s="29" t="s">
        <v>29</v>
      </c>
      <c r="B53" s="29"/>
      <c r="C53" s="29"/>
      <c r="D53" s="25">
        <f>D23</f>
        <v>0</v>
      </c>
      <c r="E53" s="29" t="s">
        <v>20</v>
      </c>
      <c r="F53" s="29"/>
      <c r="G53" s="115"/>
      <c r="H53" s="115"/>
      <c r="I53" s="29"/>
      <c r="J53" s="29"/>
      <c r="K53" s="29"/>
      <c r="L53" s="1"/>
    </row>
    <row r="54" spans="1:12" ht="12.75">
      <c r="A54" s="29" t="s">
        <v>49</v>
      </c>
      <c r="B54" s="29"/>
      <c r="C54" s="29"/>
      <c r="D54" s="25">
        <f>D35</f>
        <v>0</v>
      </c>
      <c r="E54" s="29" t="s">
        <v>20</v>
      </c>
      <c r="F54" s="29"/>
      <c r="G54" s="116"/>
      <c r="H54" s="115"/>
      <c r="I54" s="29"/>
      <c r="J54" s="29"/>
      <c r="K54" s="29"/>
      <c r="L54" s="1"/>
    </row>
    <row r="55" spans="1:12" ht="12.75">
      <c r="A55" s="29" t="s">
        <v>48</v>
      </c>
      <c r="B55" s="29"/>
      <c r="C55" s="29"/>
      <c r="D55" s="25">
        <f>D48</f>
        <v>0</v>
      </c>
      <c r="E55" s="29" t="s">
        <v>20</v>
      </c>
      <c r="F55" s="29"/>
      <c r="G55" s="115"/>
      <c r="H55" s="115"/>
      <c r="I55" s="29"/>
      <c r="J55" s="29"/>
      <c r="K55" s="29"/>
      <c r="L55" s="1"/>
    </row>
    <row r="56" spans="1:12" ht="12.75">
      <c r="A56" s="29" t="s">
        <v>135</v>
      </c>
      <c r="B56" s="29"/>
      <c r="C56" s="29"/>
      <c r="D56" s="35">
        <f>Sømodellen!D31</f>
        <v>0</v>
      </c>
      <c r="E56" s="29" t="s">
        <v>20</v>
      </c>
      <c r="F56" s="29"/>
      <c r="G56" s="115"/>
      <c r="H56" s="115"/>
      <c r="I56" s="29"/>
      <c r="J56" s="29"/>
      <c r="K56" s="29"/>
      <c r="L56" s="1"/>
    </row>
    <row r="57" spans="1:12" ht="12.75">
      <c r="A57" s="29" t="s">
        <v>136</v>
      </c>
      <c r="B57" s="29"/>
      <c r="C57" s="29"/>
      <c r="D57" s="35">
        <f>Sømodellen!D48</f>
        <v>0</v>
      </c>
      <c r="E57" s="29" t="s">
        <v>20</v>
      </c>
      <c r="F57" s="29"/>
      <c r="G57" s="115"/>
      <c r="H57" s="115"/>
      <c r="I57" s="29"/>
      <c r="J57" s="29"/>
      <c r="K57" s="29"/>
      <c r="L57" s="1"/>
    </row>
    <row r="58" spans="1:12" ht="12.75">
      <c r="A58" s="117" t="s">
        <v>30</v>
      </c>
      <c r="B58" s="117"/>
      <c r="C58" s="117"/>
      <c r="D58" s="24">
        <f>SUM(D53:D57)</f>
        <v>0</v>
      </c>
      <c r="E58" s="118" t="s">
        <v>20</v>
      </c>
      <c r="F58" s="29"/>
      <c r="G58" s="116"/>
      <c r="H58" s="119"/>
      <c r="I58" s="29"/>
      <c r="J58" s="29"/>
      <c r="K58" s="29"/>
      <c r="L58" s="1"/>
    </row>
    <row r="59" spans="1:12" ht="12.75">
      <c r="A59" s="29"/>
      <c r="B59" s="29"/>
      <c r="C59" s="29"/>
      <c r="D59" s="29"/>
      <c r="E59" s="29"/>
      <c r="F59" s="29"/>
      <c r="G59" s="115"/>
      <c r="H59" s="115"/>
      <c r="I59" s="29"/>
      <c r="J59" s="29"/>
      <c r="K59" s="29"/>
      <c r="L59" s="1"/>
    </row>
    <row r="60" spans="1:12" ht="12.75">
      <c r="A60" s="29" t="s">
        <v>31</v>
      </c>
      <c r="B60" s="29"/>
      <c r="C60" s="29"/>
      <c r="D60" s="25">
        <f>'1. Tilførsel'!C57</f>
        <v>0</v>
      </c>
      <c r="E60" s="29" t="s">
        <v>2</v>
      </c>
      <c r="F60" s="29"/>
      <c r="G60" s="115"/>
      <c r="H60" s="115"/>
      <c r="I60" s="29"/>
      <c r="J60" s="29"/>
      <c r="K60" s="29"/>
      <c r="L60" s="1"/>
    </row>
    <row r="61" spans="1:12" ht="12.75">
      <c r="A61" s="117" t="s">
        <v>32</v>
      </c>
      <c r="B61" s="117"/>
      <c r="C61" s="117"/>
      <c r="D61" s="24">
        <f>IF(D60&gt;0,D58/D60,0)</f>
        <v>0</v>
      </c>
      <c r="E61" s="118" t="s">
        <v>1</v>
      </c>
      <c r="F61" s="29"/>
      <c r="G61" s="116"/>
      <c r="H61" s="119"/>
      <c r="I61" s="29"/>
      <c r="J61" s="29"/>
      <c r="K61" s="29"/>
      <c r="L61" s="1"/>
    </row>
    <row r="62" spans="1:12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1"/>
    </row>
    <row r="63" ht="12.75">
      <c r="L63" s="1"/>
    </row>
  </sheetData>
  <sheetProtection sheet="1" objects="1" scenarios="1"/>
  <printOptions/>
  <pageMargins left="0.75" right="0.75" top="1" bottom="1" header="0.5" footer="0.5"/>
  <pageSetup horizontalDpi="600" verticalDpi="600" orientation="portrait" paperSize="8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D40" sqref="D40"/>
    </sheetView>
  </sheetViews>
  <sheetFormatPr defaultColWidth="9.140625" defaultRowHeight="12.75"/>
  <cols>
    <col min="3" max="3" width="9.7109375" style="0" customWidth="1"/>
    <col min="4" max="4" width="12.421875" style="0" bestFit="1" customWidth="1"/>
    <col min="10" max="11" width="9.140625" style="1" customWidth="1"/>
  </cols>
  <sheetData>
    <row r="1" spans="1:12" ht="18">
      <c r="A1" s="40" t="s">
        <v>88</v>
      </c>
      <c r="B1" s="41"/>
      <c r="C1" s="41"/>
      <c r="D1" s="41"/>
      <c r="E1" s="41"/>
      <c r="F1" s="41"/>
      <c r="G1" s="41"/>
      <c r="H1" s="41"/>
      <c r="I1" s="41"/>
      <c r="J1" s="42" t="s">
        <v>41</v>
      </c>
      <c r="K1" s="137" t="s">
        <v>145</v>
      </c>
      <c r="L1" s="37"/>
    </row>
    <row r="2" spans="1:12" ht="12.75">
      <c r="A2" s="41"/>
      <c r="B2" s="41"/>
      <c r="C2" s="41"/>
      <c r="D2" s="41"/>
      <c r="E2" s="41"/>
      <c r="F2" s="41"/>
      <c r="G2" s="41"/>
      <c r="H2" s="41"/>
      <c r="I2" s="41"/>
      <c r="J2" s="120"/>
      <c r="K2" s="43" t="s">
        <v>56</v>
      </c>
      <c r="L2" s="37"/>
    </row>
    <row r="3" spans="1:12" ht="18">
      <c r="A3" s="45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.75">
      <c r="A4" s="46" t="s">
        <v>34</v>
      </c>
      <c r="B4" s="9"/>
      <c r="C4" s="10"/>
      <c r="D4" s="29"/>
      <c r="E4" s="29"/>
      <c r="F4" s="29"/>
      <c r="G4" s="29"/>
      <c r="H4" s="29"/>
      <c r="I4" s="29"/>
      <c r="J4" s="29"/>
      <c r="K4" s="29"/>
      <c r="L4" s="29"/>
    </row>
    <row r="5" spans="1:12" ht="13.5" customHeight="1">
      <c r="A5" s="143" t="s">
        <v>96</v>
      </c>
      <c r="B5" s="144"/>
      <c r="C5" s="144"/>
      <c r="D5" s="144"/>
      <c r="E5" s="144"/>
      <c r="F5" s="144"/>
      <c r="G5" s="144"/>
      <c r="H5" s="144"/>
      <c r="I5" s="144"/>
      <c r="J5" s="29"/>
      <c r="K5" s="29"/>
      <c r="L5" s="29"/>
    </row>
    <row r="6" spans="1:12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8">
      <c r="A8" s="121" t="s">
        <v>140</v>
      </c>
      <c r="B8" s="121"/>
      <c r="C8" s="37"/>
      <c r="D8" s="37"/>
      <c r="E8" s="41"/>
      <c r="F8" s="37"/>
      <c r="G8" s="37"/>
      <c r="H8" s="37"/>
      <c r="I8" s="37"/>
      <c r="J8" s="37"/>
      <c r="K8" s="37"/>
      <c r="L8" s="37"/>
    </row>
    <row r="9" spans="1:12" ht="18">
      <c r="A9" s="122" t="s">
        <v>123</v>
      </c>
      <c r="B9" s="121"/>
      <c r="C9" s="37"/>
      <c r="D9" s="37"/>
      <c r="E9" s="41"/>
      <c r="F9" s="37"/>
      <c r="G9" s="37"/>
      <c r="H9" s="37"/>
      <c r="I9" s="37"/>
      <c r="J9" s="37"/>
      <c r="K9" s="37"/>
      <c r="L9" s="37"/>
    </row>
    <row r="10" spans="1:12" ht="18">
      <c r="A10" s="123" t="s">
        <v>122</v>
      </c>
      <c r="B10" s="121"/>
      <c r="C10" s="37"/>
      <c r="D10" s="37"/>
      <c r="E10" s="41"/>
      <c r="F10" s="37"/>
      <c r="G10" s="37"/>
      <c r="H10" s="37"/>
      <c r="I10" s="37"/>
      <c r="J10" s="37"/>
      <c r="K10" s="37"/>
      <c r="L10" s="37"/>
    </row>
    <row r="11" spans="1:12" ht="18">
      <c r="A11" s="80" t="s">
        <v>119</v>
      </c>
      <c r="B11" s="121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s="3" customFormat="1" ht="16.5">
      <c r="A12" s="54" t="s">
        <v>100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</row>
    <row r="13" spans="1:12" s="3" customFormat="1" ht="15">
      <c r="A13" s="54" t="s">
        <v>63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 s="3" customFormat="1" ht="15">
      <c r="A14" s="54" t="s">
        <v>64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2" ht="12.75">
      <c r="A15" s="41"/>
      <c r="B15" s="41"/>
      <c r="C15" s="41"/>
      <c r="D15" s="41"/>
      <c r="E15" s="41"/>
      <c r="F15" s="41"/>
      <c r="G15" s="41"/>
      <c r="H15" s="41"/>
      <c r="I15" s="41"/>
      <c r="J15" s="37"/>
      <c r="K15" s="37"/>
      <c r="L15" s="37"/>
    </row>
    <row r="16" spans="1:12" ht="12.75">
      <c r="A16" s="125" t="s">
        <v>127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</row>
    <row r="17" spans="1:12" ht="15.75" customHeight="1">
      <c r="A17" s="127" t="s">
        <v>97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</row>
    <row r="18" spans="1:12" ht="15.75" customHeight="1">
      <c r="A18" s="127" t="s">
        <v>98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 ht="15.75" customHeight="1">
      <c r="A19" s="127" t="s">
        <v>99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</row>
    <row r="20" spans="1:12" ht="15.7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</row>
    <row r="21" spans="1:12" ht="15.75" customHeight="1">
      <c r="A21" s="127" t="s">
        <v>62</v>
      </c>
      <c r="B21" s="126"/>
      <c r="C21" s="126"/>
      <c r="D21" s="31"/>
      <c r="E21" s="126" t="s">
        <v>144</v>
      </c>
      <c r="F21" s="126"/>
      <c r="G21" s="126"/>
      <c r="H21" s="126"/>
      <c r="I21" s="126"/>
      <c r="J21" s="126"/>
      <c r="K21" s="126"/>
      <c r="L21" s="126"/>
    </row>
    <row r="22" spans="1:12" ht="15.75" customHeight="1">
      <c r="A22" s="128" t="s">
        <v>124</v>
      </c>
      <c r="B22" s="126"/>
      <c r="C22" s="126"/>
      <c r="D22" s="38">
        <f>'1. Tilførsel'!C16*'1. Tilførsel'!C22*10/31536000</f>
        <v>0</v>
      </c>
      <c r="E22" s="126" t="s">
        <v>143</v>
      </c>
      <c r="F22" s="126" t="s">
        <v>126</v>
      </c>
      <c r="G22" s="126"/>
      <c r="H22" s="126"/>
      <c r="I22" s="126"/>
      <c r="J22" s="126"/>
      <c r="K22" s="126"/>
      <c r="L22" s="126"/>
    </row>
    <row r="23" spans="1:12" ht="15.75" customHeight="1">
      <c r="A23" s="126" t="s">
        <v>128</v>
      </c>
      <c r="B23" s="126"/>
      <c r="C23" s="126"/>
      <c r="D23" s="17"/>
      <c r="E23" s="126" t="s">
        <v>6</v>
      </c>
      <c r="F23" s="129" t="s">
        <v>141</v>
      </c>
      <c r="G23" s="126"/>
      <c r="H23" s="126"/>
      <c r="I23" s="126"/>
      <c r="J23" s="126"/>
      <c r="K23" s="126"/>
      <c r="L23" s="126"/>
    </row>
    <row r="24" spans="1:12" ht="15.75" customHeight="1">
      <c r="A24" s="127" t="s">
        <v>125</v>
      </c>
      <c r="B24" s="126"/>
      <c r="C24" s="126"/>
      <c r="D24" s="134">
        <f>D22/100*D23</f>
        <v>0</v>
      </c>
      <c r="E24" s="126" t="s">
        <v>143</v>
      </c>
      <c r="F24" s="126" t="s">
        <v>142</v>
      </c>
      <c r="G24" s="126"/>
      <c r="H24" s="126"/>
      <c r="I24" s="126"/>
      <c r="J24" s="126"/>
      <c r="K24" s="126"/>
      <c r="L24" s="126"/>
    </row>
    <row r="25" spans="1:12" ht="15.75" customHeight="1">
      <c r="A25" s="126"/>
      <c r="B25" s="127" t="s">
        <v>102</v>
      </c>
      <c r="C25" s="126" t="s">
        <v>57</v>
      </c>
      <c r="D25" s="134">
        <f>IF(D24&gt;0,(D21/D24)/(3600*24*365),0)</f>
        <v>0</v>
      </c>
      <c r="E25" s="126" t="s">
        <v>58</v>
      </c>
      <c r="F25" s="126" t="s">
        <v>134</v>
      </c>
      <c r="G25" s="126"/>
      <c r="H25" s="126"/>
      <c r="I25" s="126"/>
      <c r="J25" s="126"/>
      <c r="K25" s="126"/>
      <c r="L25" s="126"/>
    </row>
    <row r="26" spans="1:12" ht="12.75">
      <c r="A26" s="126"/>
      <c r="B26" s="127"/>
      <c r="C26" s="126"/>
      <c r="D26" s="126"/>
      <c r="E26" s="126"/>
      <c r="F26" s="126"/>
      <c r="G26" s="126"/>
      <c r="H26" s="126"/>
      <c r="I26" s="126"/>
      <c r="J26" s="126"/>
      <c r="K26" s="126"/>
      <c r="L26" s="126"/>
    </row>
    <row r="27" spans="1:12" ht="12.75">
      <c r="A27" s="126"/>
      <c r="B27" s="127" t="s">
        <v>95</v>
      </c>
      <c r="C27" s="126" t="s">
        <v>57</v>
      </c>
      <c r="D27" s="130">
        <f>IF(D25&gt;0,42.1+(17.8*LOG10(D25)),0)</f>
        <v>0</v>
      </c>
      <c r="E27" s="126" t="s">
        <v>6</v>
      </c>
      <c r="F27" s="126"/>
      <c r="G27" s="126"/>
      <c r="H27" s="126"/>
      <c r="I27" s="126"/>
      <c r="J27" s="126"/>
      <c r="K27" s="126"/>
      <c r="L27" s="126"/>
    </row>
    <row r="28" spans="1:12" ht="12.75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</row>
    <row r="29" spans="1:12" ht="14.25">
      <c r="A29" s="126"/>
      <c r="B29" s="126" t="s">
        <v>129</v>
      </c>
      <c r="C29" s="126"/>
      <c r="D29" s="131">
        <f>'1. Tilførsel'!C27/100*D23</f>
        <v>0</v>
      </c>
      <c r="E29" s="126" t="s">
        <v>20</v>
      </c>
      <c r="F29" s="129" t="s">
        <v>130</v>
      </c>
      <c r="G29" s="126"/>
      <c r="H29" s="126"/>
      <c r="I29" s="126"/>
      <c r="J29" s="126"/>
      <c r="K29" s="126"/>
      <c r="L29" s="126"/>
    </row>
    <row r="30" spans="1:12" ht="12.75">
      <c r="A30" s="126"/>
      <c r="B30" s="126"/>
      <c r="C30" s="126"/>
      <c r="D30" s="126"/>
      <c r="E30" s="126"/>
      <c r="F30" s="126" t="s">
        <v>131</v>
      </c>
      <c r="G30" s="126"/>
      <c r="H30" s="126"/>
      <c r="I30" s="126"/>
      <c r="J30" s="126"/>
      <c r="K30" s="126"/>
      <c r="L30" s="126"/>
    </row>
    <row r="31" spans="1:12" ht="12.75">
      <c r="A31" s="126"/>
      <c r="B31" s="125" t="s">
        <v>103</v>
      </c>
      <c r="C31" s="125"/>
      <c r="D31" s="132">
        <f>D29/100*D27</f>
        <v>0</v>
      </c>
      <c r="E31" s="125" t="s">
        <v>20</v>
      </c>
      <c r="F31" s="126"/>
      <c r="G31" s="126"/>
      <c r="H31" s="126"/>
      <c r="I31" s="126"/>
      <c r="J31" s="126"/>
      <c r="K31" s="126"/>
      <c r="L31" s="126"/>
    </row>
    <row r="32" spans="1:12" ht="12.7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</row>
    <row r="33" spans="1:12" ht="12.75">
      <c r="A33" s="41"/>
      <c r="B33" s="41"/>
      <c r="C33" s="41"/>
      <c r="D33" s="41"/>
      <c r="E33" s="41"/>
      <c r="F33" s="41"/>
      <c r="G33" s="41"/>
      <c r="H33" s="41"/>
      <c r="I33" s="41"/>
      <c r="J33" s="37"/>
      <c r="K33" s="37"/>
      <c r="L33" s="37"/>
    </row>
    <row r="34" spans="1:12" ht="12.75">
      <c r="A34" s="125" t="s">
        <v>132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</row>
    <row r="35" spans="1:12" ht="15.75">
      <c r="A35" s="127" t="s">
        <v>97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</row>
    <row r="36" spans="1:12" ht="15.75">
      <c r="A36" s="127" t="s">
        <v>98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</row>
    <row r="37" spans="1:12" ht="15.75">
      <c r="A37" s="127" t="s">
        <v>99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</row>
    <row r="38" spans="1:12" ht="12.7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</row>
    <row r="39" spans="1:12" ht="14.25">
      <c r="A39" s="126"/>
      <c r="B39" s="127" t="s">
        <v>62</v>
      </c>
      <c r="C39" s="127"/>
      <c r="D39" s="17"/>
      <c r="E39" s="126" t="s">
        <v>144</v>
      </c>
      <c r="F39" s="126"/>
      <c r="G39" s="126"/>
      <c r="H39" s="126"/>
      <c r="I39" s="126"/>
      <c r="J39" s="126"/>
      <c r="K39" s="126"/>
      <c r="L39" s="126"/>
    </row>
    <row r="40" spans="1:12" ht="14.25">
      <c r="A40" s="126"/>
      <c r="B40" s="127" t="s">
        <v>101</v>
      </c>
      <c r="C40" s="127"/>
      <c r="D40" s="17"/>
      <c r="E40" s="126" t="s">
        <v>143</v>
      </c>
      <c r="F40" s="126"/>
      <c r="G40" s="126"/>
      <c r="H40" s="126"/>
      <c r="I40" s="126"/>
      <c r="J40" s="126"/>
      <c r="K40" s="126"/>
      <c r="L40" s="126"/>
    </row>
    <row r="41" spans="1:12" ht="12.75">
      <c r="A41" s="126"/>
      <c r="B41" s="127"/>
      <c r="C41" s="127"/>
      <c r="D41" s="126"/>
      <c r="E41" s="126"/>
      <c r="F41" s="126"/>
      <c r="G41" s="126"/>
      <c r="H41" s="126"/>
      <c r="I41" s="126"/>
      <c r="J41" s="126"/>
      <c r="K41" s="126"/>
      <c r="L41" s="126"/>
    </row>
    <row r="42" spans="1:12" ht="15.75">
      <c r="A42" s="126"/>
      <c r="B42" s="127" t="s">
        <v>102</v>
      </c>
      <c r="C42" s="127" t="s">
        <v>57</v>
      </c>
      <c r="D42" s="134">
        <f>IF(D40&gt;0,(D39/D40)/(3600*24*365),0)</f>
        <v>0</v>
      </c>
      <c r="E42" s="126" t="s">
        <v>58</v>
      </c>
      <c r="F42" s="126" t="s">
        <v>134</v>
      </c>
      <c r="G42" s="126"/>
      <c r="H42" s="126"/>
      <c r="I42" s="126"/>
      <c r="J42" s="126"/>
      <c r="K42" s="126"/>
      <c r="L42" s="126"/>
    </row>
    <row r="43" spans="1:12" ht="12.75">
      <c r="A43" s="126"/>
      <c r="B43" s="127"/>
      <c r="C43" s="127"/>
      <c r="D43" s="126"/>
      <c r="E43" s="126"/>
      <c r="F43" s="126"/>
      <c r="G43" s="126"/>
      <c r="H43" s="126"/>
      <c r="I43" s="126"/>
      <c r="J43" s="126"/>
      <c r="K43" s="126"/>
      <c r="L43" s="126"/>
    </row>
    <row r="44" spans="1:12" ht="12.75">
      <c r="A44" s="126"/>
      <c r="B44" s="127" t="s">
        <v>95</v>
      </c>
      <c r="C44" s="127" t="s">
        <v>57</v>
      </c>
      <c r="D44" s="79">
        <f>IF(D42&gt;0,42.1+(17.8*LOG10(D42)),0)</f>
        <v>0</v>
      </c>
      <c r="E44" s="126" t="s">
        <v>6</v>
      </c>
      <c r="F44" s="126"/>
      <c r="G44" s="126"/>
      <c r="H44" s="126"/>
      <c r="I44" s="126"/>
      <c r="J44" s="126"/>
      <c r="K44" s="126"/>
      <c r="L44" s="126"/>
    </row>
    <row r="45" spans="1:12" ht="12.75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</row>
    <row r="46" spans="1:12" ht="12.75">
      <c r="A46" s="126"/>
      <c r="B46" s="126" t="s">
        <v>133</v>
      </c>
      <c r="C46" s="126"/>
      <c r="D46" s="17"/>
      <c r="E46" s="126" t="s">
        <v>20</v>
      </c>
      <c r="F46" s="126"/>
      <c r="G46" s="126"/>
      <c r="H46" s="126"/>
      <c r="I46" s="126"/>
      <c r="J46" s="126"/>
      <c r="K46" s="126"/>
      <c r="L46" s="126"/>
    </row>
    <row r="47" spans="1:12" ht="12.75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</row>
    <row r="48" spans="1:12" ht="12.75">
      <c r="A48" s="126"/>
      <c r="B48" s="125" t="s">
        <v>103</v>
      </c>
      <c r="C48" s="125"/>
      <c r="D48" s="133">
        <f>D46/100*D44</f>
        <v>0</v>
      </c>
      <c r="E48" s="125" t="s">
        <v>20</v>
      </c>
      <c r="F48" s="126"/>
      <c r="G48" s="126"/>
      <c r="H48" s="126"/>
      <c r="I48" s="126"/>
      <c r="J48" s="126"/>
      <c r="K48" s="126"/>
      <c r="L48" s="126"/>
    </row>
    <row r="49" spans="1:12" ht="12.75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</row>
    <row r="50" ht="12.75">
      <c r="L50" s="1"/>
    </row>
    <row r="51" ht="12.75">
      <c r="L51" s="1"/>
    </row>
    <row r="52" ht="12.75">
      <c r="L52" s="1"/>
    </row>
    <row r="53" ht="12.75">
      <c r="L53" s="1"/>
    </row>
    <row r="54" ht="12.75">
      <c r="L54" s="1"/>
    </row>
    <row r="55" ht="12.75">
      <c r="L55" s="1"/>
    </row>
    <row r="56" ht="12.75">
      <c r="L56" s="1"/>
    </row>
    <row r="57" ht="12.75">
      <c r="L57" s="1"/>
    </row>
    <row r="58" ht="12.75">
      <c r="L58" s="1"/>
    </row>
    <row r="59" ht="12.75">
      <c r="L59" s="1"/>
    </row>
    <row r="60" ht="12.75">
      <c r="L60" s="1"/>
    </row>
    <row r="61" ht="12.75">
      <c r="L61" s="1"/>
    </row>
  </sheetData>
  <sheetProtection sheet="1" objects="1" scenarios="1"/>
  <mergeCells count="1">
    <mergeCell ref="A5:I5"/>
  </mergeCells>
  <printOptions/>
  <pageMargins left="0.75" right="0.75" top="1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Vejle 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Wandall</dc:creator>
  <cp:keywords/>
  <dc:description/>
  <cp:lastModifiedBy>Kim Diget Christensen</cp:lastModifiedBy>
  <cp:lastPrinted>2011-03-08T08:58:47Z</cp:lastPrinted>
  <dcterms:created xsi:type="dcterms:W3CDTF">2004-03-29T09:28:08Z</dcterms:created>
  <dcterms:modified xsi:type="dcterms:W3CDTF">2011-03-28T09:04:55Z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-2067815523</vt:i4>
  </property>
  <property fmtid="{D5CDD505-2E9C-101B-9397-08002B2CF9AE}" pid="3" name="_EmailSubject">
    <vt:lpwstr>Opdateret N regneark</vt:lpwstr>
  </property>
  <property fmtid="{D5CDD505-2E9C-101B-9397-08002B2CF9AE}" pid="4" name="_AuthorEmail">
    <vt:lpwstr>kidig@nst.dk</vt:lpwstr>
  </property>
  <property fmtid="{D5CDD505-2E9C-101B-9397-08002B2CF9AE}" pid="5" name="_AuthorEmailDisplayName">
    <vt:lpwstr>Diget Christensen, Kim</vt:lpwstr>
  </property>
  <property fmtid="{D5CDD505-2E9C-101B-9397-08002B2CF9AE}" pid="6" name="_NewReviewCycle">
    <vt:lpwstr/>
  </property>
  <property fmtid="{D5CDD505-2E9C-101B-9397-08002B2CF9AE}" pid="7" name="_PreviousAdHocReviewCycleID">
    <vt:i4>1730680246</vt:i4>
  </property>
</Properties>
</file>