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bookViews>
  <sheets>
    <sheet name="Ark1" sheetId="1" r:id="rId1"/>
    <sheet name="Ark2" sheetId="2" r:id="rId2"/>
    <sheet name="Ark3" sheetId="3" r:id="rId3"/>
  </sheets>
  <calcPr calcId="145621"/>
</workbook>
</file>

<file path=xl/calcChain.xml><?xml version="1.0" encoding="utf-8"?>
<calcChain xmlns="http://schemas.openxmlformats.org/spreadsheetml/2006/main">
  <c r="G22" i="1" l="1"/>
  <c r="AD48" i="1" l="1"/>
  <c r="AE48" i="1"/>
  <c r="AF48" i="1"/>
  <c r="AG48" i="1"/>
  <c r="AH48" i="1"/>
  <c r="AI48" i="1"/>
  <c r="AD43" i="1"/>
  <c r="AE43" i="1"/>
  <c r="AF43" i="1"/>
  <c r="AG43" i="1"/>
  <c r="AH43" i="1"/>
  <c r="AI43" i="1"/>
  <c r="AD44" i="1"/>
  <c r="AE44" i="1"/>
  <c r="AF44" i="1"/>
  <c r="AG44" i="1"/>
  <c r="AH44" i="1"/>
  <c r="AI44" i="1"/>
  <c r="AD45" i="1"/>
  <c r="AE45" i="1"/>
  <c r="AF45" i="1"/>
  <c r="AG45" i="1"/>
  <c r="AH45" i="1"/>
  <c r="AI45" i="1"/>
  <c r="AD46" i="1"/>
  <c r="AE46" i="1"/>
  <c r="AF46" i="1"/>
  <c r="AG46" i="1"/>
  <c r="AH46" i="1"/>
  <c r="AI46" i="1"/>
  <c r="AD33" i="1"/>
  <c r="AE33" i="1"/>
  <c r="AF33" i="1"/>
  <c r="AG33" i="1"/>
  <c r="AH33" i="1"/>
  <c r="AI33" i="1"/>
  <c r="AD34" i="1"/>
  <c r="AE34" i="1"/>
  <c r="AF34" i="1"/>
  <c r="AG34" i="1"/>
  <c r="AH34" i="1"/>
  <c r="AI34" i="1"/>
  <c r="AD35" i="1"/>
  <c r="AE35" i="1"/>
  <c r="AF35" i="1"/>
  <c r="AG35" i="1"/>
  <c r="AH35" i="1"/>
  <c r="AI35" i="1"/>
  <c r="AD36" i="1"/>
  <c r="AD38" i="1" s="1"/>
  <c r="AE36" i="1"/>
  <c r="AE38" i="1" s="1"/>
  <c r="AF36" i="1"/>
  <c r="AF38" i="1" s="1"/>
  <c r="AG36" i="1"/>
  <c r="AG38" i="1" s="1"/>
  <c r="AH36" i="1"/>
  <c r="AH38" i="1" s="1"/>
  <c r="AI36" i="1"/>
  <c r="AI38" i="1" s="1"/>
  <c r="K31" i="1"/>
  <c r="K59" i="1" l="1"/>
  <c r="H15" i="1"/>
  <c r="H22" i="1" s="1"/>
  <c r="G15" i="1"/>
  <c r="F15" i="1"/>
  <c r="K57" i="1" l="1"/>
  <c r="K54" i="1"/>
  <c r="N54" i="1" s="1"/>
  <c r="K53" i="1"/>
  <c r="M53" i="1" s="1"/>
  <c r="P53" i="1"/>
  <c r="Q54" i="1"/>
  <c r="N56" i="1"/>
  <c r="K52" i="1"/>
  <c r="K51" i="1"/>
  <c r="K56" i="1"/>
  <c r="O56" i="1" s="1"/>
  <c r="K55" i="1"/>
  <c r="O55" i="1" s="1"/>
  <c r="M43" i="1"/>
  <c r="AC43" i="1"/>
  <c r="K44" i="1"/>
  <c r="N44" i="1" s="1"/>
  <c r="K43" i="1"/>
  <c r="O43" i="1" s="1"/>
  <c r="K42" i="1"/>
  <c r="K41" i="1"/>
  <c r="K45" i="1"/>
  <c r="M45" i="1" s="1"/>
  <c r="K46" i="1"/>
  <c r="P46" i="1" s="1"/>
  <c r="V43" i="1" l="1"/>
  <c r="M54" i="1"/>
  <c r="U43" i="1"/>
  <c r="R55" i="1"/>
  <c r="L43" i="1"/>
  <c r="N43" i="1"/>
  <c r="M55" i="1"/>
  <c r="W45" i="1"/>
  <c r="AC44" i="1"/>
  <c r="S44" i="1"/>
  <c r="M44" i="1"/>
  <c r="AA45" i="1"/>
  <c r="P45" i="1"/>
  <c r="W44" i="1"/>
  <c r="L44" i="1"/>
  <c r="Z45" i="1"/>
  <c r="T45" i="1"/>
  <c r="O45" i="1"/>
  <c r="AA44" i="1"/>
  <c r="U44" i="1"/>
  <c r="P44" i="1"/>
  <c r="Z43" i="1"/>
  <c r="R43" i="1"/>
  <c r="L56" i="1"/>
  <c r="Q55" i="1"/>
  <c r="AB45" i="1"/>
  <c r="R45" i="1"/>
  <c r="X44" i="1"/>
  <c r="V45" i="1"/>
  <c r="AB44" i="1"/>
  <c r="Q44" i="1"/>
  <c r="L45" i="1"/>
  <c r="X45" i="1"/>
  <c r="S45" i="1"/>
  <c r="N45" i="1"/>
  <c r="Y44" i="1"/>
  <c r="T44" i="1"/>
  <c r="O44" i="1"/>
  <c r="Y43" i="1"/>
  <c r="Q43" i="1"/>
  <c r="R56" i="1"/>
  <c r="N55" i="1"/>
  <c r="T53" i="1"/>
  <c r="AB43" i="1"/>
  <c r="X43" i="1"/>
  <c r="T43" i="1"/>
  <c r="P43" i="1"/>
  <c r="T55" i="1"/>
  <c r="P55" i="1"/>
  <c r="AC45" i="1"/>
  <c r="Y45" i="1"/>
  <c r="U45" i="1"/>
  <c r="Q45" i="1"/>
  <c r="Z44" i="1"/>
  <c r="V44" i="1"/>
  <c r="R44" i="1"/>
  <c r="AA43" i="1"/>
  <c r="W43" i="1"/>
  <c r="S43" i="1"/>
  <c r="L55" i="1"/>
  <c r="S55" i="1"/>
  <c r="AB46" i="1"/>
  <c r="X46" i="1"/>
  <c r="T46" i="1"/>
  <c r="AA46" i="1"/>
  <c r="W46" i="1"/>
  <c r="S46" i="1"/>
  <c r="O46" i="1"/>
  <c r="Q56" i="1"/>
  <c r="M56" i="1"/>
  <c r="M58" i="1" s="1"/>
  <c r="L46" i="1"/>
  <c r="Z46" i="1"/>
  <c r="V46" i="1"/>
  <c r="R46" i="1"/>
  <c r="N46" i="1"/>
  <c r="T56" i="1"/>
  <c r="P56" i="1"/>
  <c r="AC46" i="1"/>
  <c r="Y46" i="1"/>
  <c r="U46" i="1"/>
  <c r="Q46" i="1"/>
  <c r="M46" i="1"/>
  <c r="S56" i="1"/>
  <c r="T54" i="1"/>
  <c r="P54" i="1"/>
  <c r="P58" i="1" s="1"/>
  <c r="S54" i="1"/>
  <c r="O54" i="1"/>
  <c r="L54" i="1"/>
  <c r="R54" i="1"/>
  <c r="L53" i="1"/>
  <c r="L58" i="1" s="1"/>
  <c r="S53" i="1"/>
  <c r="O53" i="1"/>
  <c r="R53" i="1"/>
  <c r="R58" i="1" s="1"/>
  <c r="N53" i="1"/>
  <c r="N58" i="1" s="1"/>
  <c r="Q53" i="1"/>
  <c r="K58" i="1"/>
  <c r="L35" i="1"/>
  <c r="M35" i="1"/>
  <c r="N35" i="1"/>
  <c r="O35" i="1"/>
  <c r="P35" i="1"/>
  <c r="Q35" i="1"/>
  <c r="R35" i="1"/>
  <c r="S35" i="1"/>
  <c r="T35" i="1"/>
  <c r="U35" i="1"/>
  <c r="V35" i="1"/>
  <c r="W35" i="1"/>
  <c r="X35" i="1"/>
  <c r="Y35" i="1"/>
  <c r="Z35" i="1"/>
  <c r="AA35" i="1"/>
  <c r="AB35" i="1"/>
  <c r="AC35" i="1"/>
  <c r="L36" i="1"/>
  <c r="M36" i="1"/>
  <c r="N36" i="1"/>
  <c r="O36" i="1"/>
  <c r="P36" i="1"/>
  <c r="Q36" i="1"/>
  <c r="R36" i="1"/>
  <c r="S36" i="1"/>
  <c r="T36" i="1"/>
  <c r="U36" i="1"/>
  <c r="V36" i="1"/>
  <c r="W36" i="1"/>
  <c r="X36" i="1"/>
  <c r="Y36" i="1"/>
  <c r="Z36" i="1"/>
  <c r="AA36" i="1"/>
  <c r="AB36" i="1"/>
  <c r="AC36" i="1"/>
  <c r="P33" i="1"/>
  <c r="AA33" i="1"/>
  <c r="K34" i="1"/>
  <c r="M34" i="1" s="1"/>
  <c r="K33" i="1"/>
  <c r="N33" i="1" s="1"/>
  <c r="K32" i="1"/>
  <c r="F22" i="1"/>
  <c r="K37" i="1" s="1"/>
  <c r="K47" i="1"/>
  <c r="K36" i="1"/>
  <c r="K35" i="1"/>
  <c r="Y33" i="1" l="1"/>
  <c r="O33" i="1"/>
  <c r="U33" i="1"/>
  <c r="L33" i="1"/>
  <c r="T33" i="1"/>
  <c r="AC33" i="1"/>
  <c r="X33" i="1"/>
  <c r="S33" i="1"/>
  <c r="M33" i="1"/>
  <c r="M38" i="1" s="1"/>
  <c r="AB33" i="1"/>
  <c r="W33" i="1"/>
  <c r="Q33" i="1"/>
  <c r="T58" i="1"/>
  <c r="AB34" i="1"/>
  <c r="AB38" i="1" s="1"/>
  <c r="X34" i="1"/>
  <c r="T34" i="1"/>
  <c r="P34" i="1"/>
  <c r="P38" i="1" s="1"/>
  <c r="AA34" i="1"/>
  <c r="AA38" i="1" s="1"/>
  <c r="W34" i="1"/>
  <c r="W38" i="1" s="1"/>
  <c r="S34" i="1"/>
  <c r="S38" i="1" s="1"/>
  <c r="O34" i="1"/>
  <c r="L34" i="1"/>
  <c r="L38" i="1" s="1"/>
  <c r="Z34" i="1"/>
  <c r="V34" i="1"/>
  <c r="R34" i="1"/>
  <c r="N34" i="1"/>
  <c r="N38" i="1" s="1"/>
  <c r="X38" i="1"/>
  <c r="AC34" i="1"/>
  <c r="Y34" i="1"/>
  <c r="Y38" i="1" s="1"/>
  <c r="U34" i="1"/>
  <c r="U38" i="1" s="1"/>
  <c r="Q34" i="1"/>
  <c r="Z33" i="1"/>
  <c r="V33" i="1"/>
  <c r="V38" i="1" s="1"/>
  <c r="R33" i="1"/>
  <c r="R38" i="1" s="1"/>
  <c r="Q58" i="1"/>
  <c r="O58" i="1"/>
  <c r="S58" i="1"/>
  <c r="K38" i="1"/>
  <c r="O38" i="1" l="1"/>
  <c r="AC38" i="1"/>
  <c r="T38" i="1"/>
  <c r="Z38" i="1"/>
  <c r="K39" i="1" s="1"/>
  <c r="Q38" i="1"/>
  <c r="M48" i="1"/>
  <c r="AC48" i="1"/>
  <c r="V48" i="1"/>
  <c r="K48" i="1"/>
  <c r="K49" i="1" s="1"/>
  <c r="X48" i="1"/>
  <c r="AB48" i="1"/>
  <c r="Q48" i="1"/>
  <c r="Y48" i="1"/>
  <c r="P48" i="1"/>
  <c r="N48" i="1"/>
  <c r="T48" i="1"/>
  <c r="L48" i="1"/>
  <c r="R48" i="1"/>
  <c r="Z48" i="1"/>
  <c r="W48" i="1"/>
  <c r="U48" i="1"/>
  <c r="S48" i="1"/>
  <c r="AA48" i="1"/>
  <c r="O48" i="1"/>
</calcChain>
</file>

<file path=xl/sharedStrings.xml><?xml version="1.0" encoding="utf-8"?>
<sst xmlns="http://schemas.openxmlformats.org/spreadsheetml/2006/main" count="89" uniqueCount="55">
  <si>
    <t>Nybyggeri</t>
  </si>
  <si>
    <t>Tilbygning</t>
  </si>
  <si>
    <t>Eksempel på tilskudsberettiget udgift (tekst)</t>
  </si>
  <si>
    <t>Tilskudsberettiget beløb</t>
  </si>
  <si>
    <t>Alternativ</t>
  </si>
  <si>
    <t>År 1</t>
  </si>
  <si>
    <t>År 2</t>
  </si>
  <si>
    <t>År 3</t>
  </si>
  <si>
    <t>År 4</t>
  </si>
  <si>
    <t>År 5</t>
  </si>
  <si>
    <t>År 6</t>
  </si>
  <si>
    <t>År 7</t>
  </si>
  <si>
    <t>År 8</t>
  </si>
  <si>
    <t>År 9</t>
  </si>
  <si>
    <t>År 10</t>
  </si>
  <si>
    <t>År 11</t>
  </si>
  <si>
    <t>År 12</t>
  </si>
  <si>
    <t>År 13</t>
  </si>
  <si>
    <t>År 14</t>
  </si>
  <si>
    <t>År 15</t>
  </si>
  <si>
    <t>År 16</t>
  </si>
  <si>
    <t>År 17</t>
  </si>
  <si>
    <t>År 18</t>
  </si>
  <si>
    <t>År 19</t>
  </si>
  <si>
    <t>Renovering</t>
  </si>
  <si>
    <t xml:space="preserve">rente </t>
  </si>
  <si>
    <t>Andre engangsudgifter ved installation af teknologien</t>
  </si>
  <si>
    <t>Årlige driftsudgifter ved projektet</t>
  </si>
  <si>
    <t>Udgifter til vedligeholdelse</t>
  </si>
  <si>
    <t>Reducerede udgifter</t>
  </si>
  <si>
    <t>Øgede indtægter</t>
  </si>
  <si>
    <t>Projektets levetid</t>
  </si>
  <si>
    <t>Pris på teknologi/stald</t>
  </si>
  <si>
    <t>10 år</t>
  </si>
  <si>
    <t>Nettocashflow</t>
  </si>
  <si>
    <t>Nutidsværdi</t>
  </si>
  <si>
    <t>Sengebåse til lakterende køer</t>
  </si>
  <si>
    <t>Pris på teknologi/staldelementer</t>
  </si>
  <si>
    <t>malkekvæg</t>
  </si>
  <si>
    <t>Ændring af fuldspaltegulvbokse</t>
  </si>
  <si>
    <t>pr. koplads</t>
  </si>
  <si>
    <t>pr. m2</t>
  </si>
  <si>
    <t>pr. plads</t>
  </si>
  <si>
    <t>Sengebåse til lakterende køer (kr/koplads)</t>
  </si>
  <si>
    <t>Ekstra staldkvadratmeter, opsamlingsplads/foderbord (kr/m2)</t>
  </si>
  <si>
    <t>Ændring af fuldspaltegulvbokse (7285 kr/plads)</t>
  </si>
  <si>
    <t>Ekstra staldkvadratmeter, malkestald</t>
  </si>
  <si>
    <t>Udgangspunkt for beregning</t>
  </si>
  <si>
    <t>25 år</t>
  </si>
  <si>
    <t>År 20</t>
  </si>
  <si>
    <t>År 21</t>
  </si>
  <si>
    <t>År 22</t>
  </si>
  <si>
    <t>År 23</t>
  </si>
  <si>
    <t>År 24</t>
  </si>
  <si>
    <t>År 25</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</si>
</sst>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8">
    <xf numFmtId="0" fontId="0" fillId="0" borderId="0" xfId="0"/>
    <xf numFmtId="14" fontId="0" fillId="0" borderId="0" xfId="0" applyNumberFormat="1"/>
    <xf numFmtId="0" fontId="1" fillId="0" borderId="0" xfId="0" applyFont="1"/>
    <xf numFmtId="3" fontId="0" fillId="0" borderId="0" xfId="0" applyNumberFormat="1"/>
    <xf numFmtId="0" fontId="0" fillId="2" borderId="0" xfId="0" applyFill="1"/>
    <xf numFmtId="0" fontId="0" fillId="3" borderId="0" xfId="0" applyFill="1"/>
    <xf numFmtId="4" fontId="0" fillId="2" borderId="0" xfId="0" applyNumberFormat="1" applyFill="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380999</xdr:colOff>
      <xdr:row>0</xdr:row>
      <xdr:rowOff>28576</xdr:rowOff>
    </xdr:from>
    <xdr:to>
      <xdr:col>8</xdr:col>
      <xdr:colOff>19049</xdr:colOff>
      <xdr:row>10</xdr:row>
      <xdr:rowOff>180976</xdr:rowOff>
    </xdr:to>
    <xdr:sp macro="" textlink="">
      <xdr:nvSpPr>
        <xdr:cNvPr id="2" name="Tekstboks 1"/>
        <xdr:cNvSpPr txBox="1"/>
      </xdr:nvSpPr>
      <xdr:spPr>
        <a:xfrm>
          <a:off x="990599" y="28576"/>
          <a:ext cx="9305925"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Der tages udgangspunkt i tre</a:t>
          </a:r>
          <a:r>
            <a:rPr lang="da-DK" sz="1100" baseline="0"/>
            <a:t> eksempler på ansøgninger  fra bedrifter med 200 malkekvæg efter gennemførsel af investering.  Ansøgningerne dækker nybyggeri, tilbygning og renovering, som dækker de tre overordnede muligheder for tilskud under Moderniseringsordningen. For hver ansøgning er der af overskuelighedshensyn taget udgangspunkt i at der alene søges om støtte til én støtteberettiget udgift. Det understreges at ændringerne i udgifter og indtægter er fiktive og til ren illustration. Priserne for teknologier/staldelementer  er dog baseret på de faste priser for nybygning og tilbygning og  maksimum priserne for renovering.</a:t>
          </a:r>
        </a:p>
        <a:p>
          <a:endParaRPr lang="da-DK" sz="1100" baseline="0"/>
        </a:p>
        <a:p>
          <a:r>
            <a:rPr lang="da-DK" sz="1100" baseline="0"/>
            <a:t>I nutidsværdiberegningen er "år 1" defineret som året hvor der sker en udbetaling og projektet realiseres.  Til illustration er  beregningerne foretaget med udgangspunkt i at projektet realiseres 1.1. 2016. Nutidsværdiberegningen benytter en diskonteringsrente på 4 pct. </a:t>
          </a:r>
        </a:p>
        <a:p>
          <a:endParaRPr lang="da-DK" sz="1100" baseline="0"/>
        </a:p>
        <a:p>
          <a:r>
            <a:rPr lang="da-DK" sz="1100" baseline="0"/>
            <a:t>Der er ikke anvendt en scrapværdi i nutidsværdiberegningen. Dette er udeladt,da derikke forventes at være en betydelig scrapværdi ved afslutningen på investeringens angivne levetid. Der er således tale om den faktiske levetid og ikke den regnskabsmæssige afskrivningsperiode. </a:t>
          </a: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AI59"/>
  <sheetViews>
    <sheetView tabSelected="1" workbookViewId="0">
      <selection activeCell="G22" sqref="G22"/>
    </sheetView>
  </sheetViews>
  <sheetFormatPr defaultRowHeight="15" x14ac:dyDescent="0.25"/>
  <cols>
    <col min="5" max="5" width="50" bestFit="1" customWidth="1"/>
    <col min="6" max="6" width="28" bestFit="1" customWidth="1"/>
    <col min="7" max="7" width="10.140625" bestFit="1" customWidth="1"/>
    <col min="8" max="8" width="29.42578125" bestFit="1" customWidth="1"/>
    <col min="9" max="9" width="5.140625" bestFit="1" customWidth="1"/>
    <col min="10" max="10" width="57.28515625" bestFit="1" customWidth="1"/>
    <col min="11" max="29" width="10.42578125" bestFit="1" customWidth="1"/>
    <col min="30" max="35" width="12.140625" customWidth="1"/>
  </cols>
  <sheetData>
    <row r="5" spans="5:12" x14ac:dyDescent="0.25">
      <c r="J5" t="s">
        <v>47</v>
      </c>
      <c r="K5">
        <v>200</v>
      </c>
      <c r="L5" t="s">
        <v>38</v>
      </c>
    </row>
    <row r="7" spans="5:12" x14ac:dyDescent="0.25">
      <c r="K7" t="s">
        <v>0</v>
      </c>
    </row>
    <row r="8" spans="5:12" x14ac:dyDescent="0.25">
      <c r="J8" t="s">
        <v>43</v>
      </c>
      <c r="K8" s="3">
        <v>20035</v>
      </c>
    </row>
    <row r="10" spans="5:12" x14ac:dyDescent="0.25">
      <c r="K10" t="s">
        <v>1</v>
      </c>
    </row>
    <row r="11" spans="5:12" x14ac:dyDescent="0.25">
      <c r="J11" t="s">
        <v>44</v>
      </c>
      <c r="K11">
        <v>3500</v>
      </c>
    </row>
    <row r="12" spans="5:12" x14ac:dyDescent="0.25">
      <c r="F12" t="s">
        <v>40</v>
      </c>
      <c r="G12" t="s">
        <v>41</v>
      </c>
      <c r="H12" t="s">
        <v>42</v>
      </c>
    </row>
    <row r="13" spans="5:12" x14ac:dyDescent="0.25">
      <c r="F13" t="s">
        <v>0</v>
      </c>
      <c r="G13" t="s">
        <v>1</v>
      </c>
      <c r="H13" t="s">
        <v>24</v>
      </c>
      <c r="K13" t="s">
        <v>24</v>
      </c>
    </row>
    <row r="14" spans="5:12" x14ac:dyDescent="0.25">
      <c r="E14" t="s">
        <v>2</v>
      </c>
      <c r="F14" t="s">
        <v>36</v>
      </c>
      <c r="G14" t="s">
        <v>46</v>
      </c>
      <c r="H14" t="s">
        <v>39</v>
      </c>
      <c r="J14" t="s">
        <v>45</v>
      </c>
      <c r="K14">
        <v>7285</v>
      </c>
    </row>
    <row r="15" spans="5:12" x14ac:dyDescent="0.25">
      <c r="E15" t="s">
        <v>37</v>
      </c>
      <c r="F15" s="3">
        <f>K8*K5</f>
        <v>4007000</v>
      </c>
      <c r="G15" s="3">
        <f>K11*500</f>
        <v>1750000</v>
      </c>
      <c r="H15" s="3">
        <f>K14*K5</f>
        <v>1457000</v>
      </c>
    </row>
    <row r="16" spans="5:12" x14ac:dyDescent="0.25">
      <c r="E16" t="s">
        <v>26</v>
      </c>
      <c r="F16" s="3">
        <v>10000</v>
      </c>
      <c r="G16" s="3">
        <v>10000</v>
      </c>
      <c r="H16" s="3">
        <v>10000</v>
      </c>
    </row>
    <row r="17" spans="5:35" x14ac:dyDescent="0.25">
      <c r="E17" t="s">
        <v>27</v>
      </c>
      <c r="F17" s="3">
        <v>15000</v>
      </c>
      <c r="G17" s="3">
        <v>15000</v>
      </c>
      <c r="H17" s="3">
        <v>15000</v>
      </c>
    </row>
    <row r="18" spans="5:35" x14ac:dyDescent="0.25">
      <c r="E18" t="s">
        <v>28</v>
      </c>
      <c r="F18" s="3">
        <v>20000</v>
      </c>
      <c r="G18" s="3">
        <v>20000</v>
      </c>
      <c r="H18" s="3">
        <v>20000</v>
      </c>
    </row>
    <row r="19" spans="5:35" x14ac:dyDescent="0.25">
      <c r="E19" t="s">
        <v>29</v>
      </c>
      <c r="F19" s="3">
        <v>30000</v>
      </c>
      <c r="G19" s="3">
        <v>30000</v>
      </c>
      <c r="H19" s="3">
        <v>30000</v>
      </c>
    </row>
    <row r="20" spans="5:35" x14ac:dyDescent="0.25">
      <c r="E20" t="s">
        <v>30</v>
      </c>
      <c r="F20" s="3">
        <v>300000</v>
      </c>
      <c r="G20" s="3">
        <v>130000</v>
      </c>
      <c r="H20" s="3">
        <v>150000</v>
      </c>
    </row>
    <row r="21" spans="5:35" x14ac:dyDescent="0.25">
      <c r="E21" t="s">
        <v>31</v>
      </c>
      <c r="F21" s="3">
        <v>25</v>
      </c>
      <c r="G21" s="3">
        <v>25</v>
      </c>
      <c r="H21" s="3">
        <v>10</v>
      </c>
    </row>
    <row r="22" spans="5:35" x14ac:dyDescent="0.25">
      <c r="E22" t="s">
        <v>3</v>
      </c>
      <c r="F22" s="3">
        <f>F15*0.2</f>
        <v>801400</v>
      </c>
      <c r="G22" s="3">
        <f t="shared" ref="G22" si="0">G15*0.2</f>
        <v>350000</v>
      </c>
      <c r="H22" s="3">
        <f>H15*0.4</f>
        <v>582800</v>
      </c>
    </row>
    <row r="23" spans="5:35" x14ac:dyDescent="0.25">
      <c r="F23" s="3"/>
      <c r="G23" s="3"/>
      <c r="H23" s="3"/>
    </row>
    <row r="25" spans="5:35" x14ac:dyDescent="0.25">
      <c r="J25" t="s">
        <v>25</v>
      </c>
      <c r="K25">
        <v>0.04</v>
      </c>
    </row>
    <row r="28" spans="5:35" x14ac:dyDescent="0.25">
      <c r="J28" s="2" t="s">
        <v>4</v>
      </c>
      <c r="K28" s="2" t="s">
        <v>5</v>
      </c>
      <c r="L28" s="2" t="s">
        <v>6</v>
      </c>
      <c r="M28" s="2" t="s">
        <v>7</v>
      </c>
      <c r="N28" s="2" t="s">
        <v>8</v>
      </c>
      <c r="O28" s="2" t="s">
        <v>9</v>
      </c>
      <c r="P28" s="2" t="s">
        <v>10</v>
      </c>
      <c r="Q28" s="2" t="s">
        <v>11</v>
      </c>
      <c r="R28" s="2" t="s">
        <v>12</v>
      </c>
      <c r="S28" s="2" t="s">
        <v>13</v>
      </c>
      <c r="T28" s="2" t="s">
        <v>14</v>
      </c>
      <c r="U28" s="2" t="s">
        <v>15</v>
      </c>
      <c r="V28" s="2" t="s">
        <v>16</v>
      </c>
      <c r="W28" s="2" t="s">
        <v>17</v>
      </c>
      <c r="X28" s="2" t="s">
        <v>18</v>
      </c>
      <c r="Y28" s="2" t="s">
        <v>19</v>
      </c>
      <c r="Z28" s="2" t="s">
        <v>20</v>
      </c>
      <c r="AA28" s="2" t="s">
        <v>21</v>
      </c>
      <c r="AB28" s="2" t="s">
        <v>22</v>
      </c>
      <c r="AC28" s="2" t="s">
        <v>23</v>
      </c>
      <c r="AD28" s="2" t="s">
        <v>49</v>
      </c>
      <c r="AE28" s="2" t="s">
        <v>50</v>
      </c>
      <c r="AF28" s="2" t="s">
        <v>51</v>
      </c>
      <c r="AG28" s="2" t="s">
        <v>52</v>
      </c>
      <c r="AH28" s="2" t="s">
        <v>53</v>
      </c>
      <c r="AI28" s="2" t="s">
        <v>54</v>
      </c>
    </row>
    <row r="29" spans="5:35" x14ac:dyDescent="0.25">
      <c r="K29" s="1">
        <v>42370</v>
      </c>
      <c r="L29" s="1">
        <v>42736</v>
      </c>
      <c r="M29" s="1">
        <v>43101</v>
      </c>
      <c r="N29" s="1">
        <v>43466</v>
      </c>
      <c r="O29" s="1">
        <v>43831</v>
      </c>
      <c r="P29" s="1">
        <v>44197</v>
      </c>
      <c r="Q29" s="1">
        <v>44562</v>
      </c>
      <c r="R29" s="1">
        <v>44927</v>
      </c>
      <c r="S29" s="1">
        <v>45292</v>
      </c>
      <c r="T29" s="1">
        <v>45658</v>
      </c>
      <c r="U29" s="1">
        <v>46023</v>
      </c>
      <c r="V29" s="1">
        <v>46388</v>
      </c>
      <c r="W29" s="1">
        <v>46753</v>
      </c>
      <c r="X29" s="1">
        <v>47119</v>
      </c>
      <c r="Y29" s="1">
        <v>47484</v>
      </c>
      <c r="Z29" s="1">
        <v>47849</v>
      </c>
      <c r="AA29" s="1">
        <v>48214</v>
      </c>
      <c r="AB29" s="1">
        <v>48580</v>
      </c>
      <c r="AC29" s="1">
        <v>48945</v>
      </c>
      <c r="AD29" s="1">
        <v>49310</v>
      </c>
      <c r="AE29" s="1">
        <v>49675</v>
      </c>
      <c r="AF29" s="1">
        <v>50041</v>
      </c>
      <c r="AG29" s="1">
        <v>50406</v>
      </c>
      <c r="AH29" s="1">
        <v>50771</v>
      </c>
      <c r="AI29" s="1">
        <v>51136</v>
      </c>
    </row>
    <row r="30" spans="5:35" x14ac:dyDescent="0.25">
      <c r="J30" s="4" t="s">
        <v>0</v>
      </c>
      <c r="K30" s="4"/>
      <c r="L30" s="4"/>
      <c r="M30" s="4"/>
      <c r="N30" s="4"/>
      <c r="O30" s="4"/>
      <c r="P30" s="4"/>
      <c r="Q30" s="4"/>
      <c r="R30" s="4"/>
      <c r="S30" s="4"/>
      <c r="T30" s="4"/>
      <c r="U30" s="4"/>
      <c r="V30" s="4"/>
      <c r="W30" s="4"/>
      <c r="X30" s="4"/>
      <c r="Y30" s="4"/>
      <c r="Z30" s="4"/>
      <c r="AA30" s="4"/>
      <c r="AB30" s="4"/>
      <c r="AC30" s="6"/>
      <c r="AD30" s="7"/>
      <c r="AE30" s="7"/>
      <c r="AF30" s="7"/>
      <c r="AG30" s="7"/>
      <c r="AH30" s="7"/>
      <c r="AI30" s="7"/>
    </row>
    <row r="31" spans="5:35" x14ac:dyDescent="0.25">
      <c r="H31" t="s">
        <v>31</v>
      </c>
      <c r="I31" t="s">
        <v>48</v>
      </c>
      <c r="J31" t="s">
        <v>32</v>
      </c>
      <c r="K31" s="3">
        <f>F15*-1</f>
        <v>-4007000</v>
      </c>
    </row>
    <row r="32" spans="5:35" x14ac:dyDescent="0.25">
      <c r="J32" t="s">
        <v>26</v>
      </c>
      <c r="K32" s="3">
        <f>F16*-1</f>
        <v>-10000</v>
      </c>
    </row>
    <row r="33" spans="8:35" x14ac:dyDescent="0.25">
      <c r="J33" t="s">
        <v>27</v>
      </c>
      <c r="K33" s="3">
        <f>$F$17*-1</f>
        <v>-15000</v>
      </c>
      <c r="L33" s="3">
        <f>$K$33</f>
        <v>-15000</v>
      </c>
      <c r="M33" s="3">
        <f t="shared" ref="M33:AI33" si="1">$K$33</f>
        <v>-15000</v>
      </c>
      <c r="N33" s="3">
        <f t="shared" si="1"/>
        <v>-15000</v>
      </c>
      <c r="O33" s="3">
        <f t="shared" si="1"/>
        <v>-15000</v>
      </c>
      <c r="P33" s="3">
        <f t="shared" si="1"/>
        <v>-15000</v>
      </c>
      <c r="Q33" s="3">
        <f t="shared" si="1"/>
        <v>-15000</v>
      </c>
      <c r="R33" s="3">
        <f t="shared" si="1"/>
        <v>-15000</v>
      </c>
      <c r="S33" s="3">
        <f t="shared" si="1"/>
        <v>-15000</v>
      </c>
      <c r="T33" s="3">
        <f t="shared" si="1"/>
        <v>-15000</v>
      </c>
      <c r="U33" s="3">
        <f t="shared" si="1"/>
        <v>-15000</v>
      </c>
      <c r="V33" s="3">
        <f t="shared" si="1"/>
        <v>-15000</v>
      </c>
      <c r="W33" s="3">
        <f t="shared" si="1"/>
        <v>-15000</v>
      </c>
      <c r="X33" s="3">
        <f t="shared" si="1"/>
        <v>-15000</v>
      </c>
      <c r="Y33" s="3">
        <f t="shared" si="1"/>
        <v>-15000</v>
      </c>
      <c r="Z33" s="3">
        <f t="shared" si="1"/>
        <v>-15000</v>
      </c>
      <c r="AA33" s="3">
        <f t="shared" si="1"/>
        <v>-15000</v>
      </c>
      <c r="AB33" s="3">
        <f t="shared" si="1"/>
        <v>-15000</v>
      </c>
      <c r="AC33" s="3">
        <f t="shared" si="1"/>
        <v>-15000</v>
      </c>
      <c r="AD33" s="3">
        <f t="shared" si="1"/>
        <v>-15000</v>
      </c>
      <c r="AE33" s="3">
        <f t="shared" si="1"/>
        <v>-15000</v>
      </c>
      <c r="AF33" s="3">
        <f t="shared" si="1"/>
        <v>-15000</v>
      </c>
      <c r="AG33" s="3">
        <f t="shared" si="1"/>
        <v>-15000</v>
      </c>
      <c r="AH33" s="3">
        <f t="shared" si="1"/>
        <v>-15000</v>
      </c>
      <c r="AI33" s="3">
        <f t="shared" si="1"/>
        <v>-15000</v>
      </c>
    </row>
    <row r="34" spans="8:35" x14ac:dyDescent="0.25">
      <c r="J34" t="s">
        <v>28</v>
      </c>
      <c r="K34" s="3">
        <f>$F$18*-1</f>
        <v>-20000</v>
      </c>
      <c r="L34" s="3">
        <f>$K$34</f>
        <v>-20000</v>
      </c>
      <c r="M34" s="3">
        <f t="shared" ref="M34:AI34" si="2">$K$34</f>
        <v>-20000</v>
      </c>
      <c r="N34" s="3">
        <f t="shared" si="2"/>
        <v>-20000</v>
      </c>
      <c r="O34" s="3">
        <f t="shared" si="2"/>
        <v>-20000</v>
      </c>
      <c r="P34" s="3">
        <f t="shared" si="2"/>
        <v>-20000</v>
      </c>
      <c r="Q34" s="3">
        <f t="shared" si="2"/>
        <v>-20000</v>
      </c>
      <c r="R34" s="3">
        <f t="shared" si="2"/>
        <v>-20000</v>
      </c>
      <c r="S34" s="3">
        <f t="shared" si="2"/>
        <v>-20000</v>
      </c>
      <c r="T34" s="3">
        <f t="shared" si="2"/>
        <v>-20000</v>
      </c>
      <c r="U34" s="3">
        <f t="shared" si="2"/>
        <v>-20000</v>
      </c>
      <c r="V34" s="3">
        <f t="shared" si="2"/>
        <v>-20000</v>
      </c>
      <c r="W34" s="3">
        <f t="shared" si="2"/>
        <v>-20000</v>
      </c>
      <c r="X34" s="3">
        <f t="shared" si="2"/>
        <v>-20000</v>
      </c>
      <c r="Y34" s="3">
        <f t="shared" si="2"/>
        <v>-20000</v>
      </c>
      <c r="Z34" s="3">
        <f t="shared" si="2"/>
        <v>-20000</v>
      </c>
      <c r="AA34" s="3">
        <f t="shared" si="2"/>
        <v>-20000</v>
      </c>
      <c r="AB34" s="3">
        <f t="shared" si="2"/>
        <v>-20000</v>
      </c>
      <c r="AC34" s="3">
        <f t="shared" si="2"/>
        <v>-20000</v>
      </c>
      <c r="AD34" s="3">
        <f t="shared" si="2"/>
        <v>-20000</v>
      </c>
      <c r="AE34" s="3">
        <f t="shared" si="2"/>
        <v>-20000</v>
      </c>
      <c r="AF34" s="3">
        <f t="shared" si="2"/>
        <v>-20000</v>
      </c>
      <c r="AG34" s="3">
        <f t="shared" si="2"/>
        <v>-20000</v>
      </c>
      <c r="AH34" s="3">
        <f t="shared" si="2"/>
        <v>-20000</v>
      </c>
      <c r="AI34" s="3">
        <f t="shared" si="2"/>
        <v>-20000</v>
      </c>
    </row>
    <row r="35" spans="8:35" x14ac:dyDescent="0.25">
      <c r="J35" t="s">
        <v>29</v>
      </c>
      <c r="K35" s="3">
        <f>$F$19</f>
        <v>30000</v>
      </c>
      <c r="L35" s="3">
        <f t="shared" ref="L35:AI35" si="3">$F$19</f>
        <v>30000</v>
      </c>
      <c r="M35" s="3">
        <f t="shared" si="3"/>
        <v>30000</v>
      </c>
      <c r="N35" s="3">
        <f t="shared" si="3"/>
        <v>30000</v>
      </c>
      <c r="O35" s="3">
        <f t="shared" si="3"/>
        <v>30000</v>
      </c>
      <c r="P35" s="3">
        <f t="shared" si="3"/>
        <v>30000</v>
      </c>
      <c r="Q35" s="3">
        <f t="shared" si="3"/>
        <v>30000</v>
      </c>
      <c r="R35" s="3">
        <f t="shared" si="3"/>
        <v>30000</v>
      </c>
      <c r="S35" s="3">
        <f t="shared" si="3"/>
        <v>30000</v>
      </c>
      <c r="T35" s="3">
        <f t="shared" si="3"/>
        <v>30000</v>
      </c>
      <c r="U35" s="3">
        <f t="shared" si="3"/>
        <v>30000</v>
      </c>
      <c r="V35" s="3">
        <f t="shared" si="3"/>
        <v>30000</v>
      </c>
      <c r="W35" s="3">
        <f t="shared" si="3"/>
        <v>30000</v>
      </c>
      <c r="X35" s="3">
        <f t="shared" si="3"/>
        <v>30000</v>
      </c>
      <c r="Y35" s="3">
        <f t="shared" si="3"/>
        <v>30000</v>
      </c>
      <c r="Z35" s="3">
        <f t="shared" si="3"/>
        <v>30000</v>
      </c>
      <c r="AA35" s="3">
        <f t="shared" si="3"/>
        <v>30000</v>
      </c>
      <c r="AB35" s="3">
        <f t="shared" si="3"/>
        <v>30000</v>
      </c>
      <c r="AC35" s="3">
        <f t="shared" si="3"/>
        <v>30000</v>
      </c>
      <c r="AD35" s="3">
        <f t="shared" si="3"/>
        <v>30000</v>
      </c>
      <c r="AE35" s="3">
        <f t="shared" si="3"/>
        <v>30000</v>
      </c>
      <c r="AF35" s="3">
        <f t="shared" si="3"/>
        <v>30000</v>
      </c>
      <c r="AG35" s="3">
        <f t="shared" si="3"/>
        <v>30000</v>
      </c>
      <c r="AH35" s="3">
        <f t="shared" si="3"/>
        <v>30000</v>
      </c>
      <c r="AI35" s="3">
        <f t="shared" si="3"/>
        <v>30000</v>
      </c>
    </row>
    <row r="36" spans="8:35" x14ac:dyDescent="0.25">
      <c r="J36" t="s">
        <v>30</v>
      </c>
      <c r="K36" s="3">
        <f>$F$20</f>
        <v>300000</v>
      </c>
      <c r="L36" s="3">
        <f t="shared" ref="L36:AI36" si="4">$F$20</f>
        <v>300000</v>
      </c>
      <c r="M36" s="3">
        <f t="shared" si="4"/>
        <v>300000</v>
      </c>
      <c r="N36" s="3">
        <f t="shared" si="4"/>
        <v>300000</v>
      </c>
      <c r="O36" s="3">
        <f t="shared" si="4"/>
        <v>300000</v>
      </c>
      <c r="P36" s="3">
        <f t="shared" si="4"/>
        <v>300000</v>
      </c>
      <c r="Q36" s="3">
        <f t="shared" si="4"/>
        <v>300000</v>
      </c>
      <c r="R36" s="3">
        <f t="shared" si="4"/>
        <v>300000</v>
      </c>
      <c r="S36" s="3">
        <f t="shared" si="4"/>
        <v>300000</v>
      </c>
      <c r="T36" s="3">
        <f t="shared" si="4"/>
        <v>300000</v>
      </c>
      <c r="U36" s="3">
        <f t="shared" si="4"/>
        <v>300000</v>
      </c>
      <c r="V36" s="3">
        <f t="shared" si="4"/>
        <v>300000</v>
      </c>
      <c r="W36" s="3">
        <f t="shared" si="4"/>
        <v>300000</v>
      </c>
      <c r="X36" s="3">
        <f t="shared" si="4"/>
        <v>300000</v>
      </c>
      <c r="Y36" s="3">
        <f t="shared" si="4"/>
        <v>300000</v>
      </c>
      <c r="Z36" s="3">
        <f t="shared" si="4"/>
        <v>300000</v>
      </c>
      <c r="AA36" s="3">
        <f t="shared" si="4"/>
        <v>300000</v>
      </c>
      <c r="AB36" s="3">
        <f t="shared" si="4"/>
        <v>300000</v>
      </c>
      <c r="AC36" s="3">
        <f t="shared" si="4"/>
        <v>300000</v>
      </c>
      <c r="AD36" s="3">
        <f t="shared" si="4"/>
        <v>300000</v>
      </c>
      <c r="AE36" s="3">
        <f t="shared" si="4"/>
        <v>300000</v>
      </c>
      <c r="AF36" s="3">
        <f t="shared" si="4"/>
        <v>300000</v>
      </c>
      <c r="AG36" s="3">
        <f t="shared" si="4"/>
        <v>300000</v>
      </c>
      <c r="AH36" s="3">
        <f t="shared" si="4"/>
        <v>300000</v>
      </c>
      <c r="AI36" s="3">
        <f t="shared" si="4"/>
        <v>300000</v>
      </c>
    </row>
    <row r="37" spans="8:35" x14ac:dyDescent="0.25">
      <c r="J37" t="s">
        <v>3</v>
      </c>
      <c r="K37" s="3">
        <f>F22</f>
        <v>801400</v>
      </c>
    </row>
    <row r="38" spans="8:35" x14ac:dyDescent="0.25">
      <c r="J38" t="s">
        <v>34</v>
      </c>
      <c r="K38" s="3">
        <f t="shared" ref="K38:AC38" si="5">SUM(K31:K37)</f>
        <v>-2920600</v>
      </c>
      <c r="L38" s="3">
        <f t="shared" si="5"/>
        <v>295000</v>
      </c>
      <c r="M38" s="3">
        <f t="shared" si="5"/>
        <v>295000</v>
      </c>
      <c r="N38" s="3">
        <f t="shared" si="5"/>
        <v>295000</v>
      </c>
      <c r="O38" s="3">
        <f t="shared" si="5"/>
        <v>295000</v>
      </c>
      <c r="P38" s="3">
        <f t="shared" si="5"/>
        <v>295000</v>
      </c>
      <c r="Q38" s="3">
        <f t="shared" si="5"/>
        <v>295000</v>
      </c>
      <c r="R38" s="3">
        <f t="shared" si="5"/>
        <v>295000</v>
      </c>
      <c r="S38" s="3">
        <f t="shared" si="5"/>
        <v>295000</v>
      </c>
      <c r="T38" s="3">
        <f t="shared" si="5"/>
        <v>295000</v>
      </c>
      <c r="U38" s="3">
        <f t="shared" si="5"/>
        <v>295000</v>
      </c>
      <c r="V38" s="3">
        <f t="shared" si="5"/>
        <v>295000</v>
      </c>
      <c r="W38" s="3">
        <f t="shared" si="5"/>
        <v>295000</v>
      </c>
      <c r="X38" s="3">
        <f t="shared" si="5"/>
        <v>295000</v>
      </c>
      <c r="Y38" s="3">
        <f t="shared" si="5"/>
        <v>295000</v>
      </c>
      <c r="Z38" s="3">
        <f t="shared" si="5"/>
        <v>295000</v>
      </c>
      <c r="AA38" s="3">
        <f t="shared" si="5"/>
        <v>295000</v>
      </c>
      <c r="AB38" s="3">
        <f t="shared" si="5"/>
        <v>295000</v>
      </c>
      <c r="AC38" s="3">
        <f t="shared" si="5"/>
        <v>295000</v>
      </c>
      <c r="AD38" s="3">
        <f t="shared" ref="AD38" si="6">SUM(AD31:AD37)</f>
        <v>295000</v>
      </c>
      <c r="AE38" s="3">
        <f t="shared" ref="AE38" si="7">SUM(AE31:AE37)</f>
        <v>295000</v>
      </c>
      <c r="AF38" s="3">
        <f t="shared" ref="AF38" si="8">SUM(AF31:AF37)</f>
        <v>295000</v>
      </c>
      <c r="AG38" s="3">
        <f t="shared" ref="AG38" si="9">SUM(AG31:AG37)</f>
        <v>295000</v>
      </c>
      <c r="AH38" s="3">
        <f t="shared" ref="AH38" si="10">SUM(AH31:AH37)</f>
        <v>295000</v>
      </c>
      <c r="AI38" s="3">
        <f t="shared" ref="AI38" si="11">SUM(AI31:AI37)</f>
        <v>295000</v>
      </c>
    </row>
    <row r="39" spans="8:35" x14ac:dyDescent="0.25">
      <c r="J39" t="s">
        <v>35</v>
      </c>
      <c r="K39" s="3">
        <f>NPV(K25,L38:AI38)+K38</f>
        <v>1577254.1267120922</v>
      </c>
    </row>
    <row r="40" spans="8:35" x14ac:dyDescent="0.25">
      <c r="J40" s="4" t="s">
        <v>1</v>
      </c>
      <c r="K40" s="4"/>
      <c r="L40" s="4"/>
      <c r="M40" s="4"/>
      <c r="N40" s="4"/>
      <c r="O40" s="4"/>
      <c r="P40" s="4"/>
      <c r="Q40" s="4"/>
      <c r="R40" s="4"/>
      <c r="S40" s="4"/>
      <c r="T40" s="4"/>
      <c r="U40" s="4"/>
      <c r="V40" s="4"/>
      <c r="W40" s="4"/>
      <c r="X40" s="4"/>
      <c r="Y40" s="4"/>
      <c r="Z40" s="4"/>
      <c r="AA40" s="4"/>
      <c r="AB40" s="4"/>
      <c r="AC40" s="4"/>
    </row>
    <row r="41" spans="8:35" x14ac:dyDescent="0.25">
      <c r="H41" t="s">
        <v>31</v>
      </c>
      <c r="I41" t="s">
        <v>48</v>
      </c>
      <c r="J41" t="s">
        <v>32</v>
      </c>
      <c r="K41" s="3">
        <f>G15*-1</f>
        <v>-1750000</v>
      </c>
    </row>
    <row r="42" spans="8:35" x14ac:dyDescent="0.25">
      <c r="J42" t="s">
        <v>26</v>
      </c>
      <c r="K42" s="3">
        <f>G16*-1</f>
        <v>-10000</v>
      </c>
    </row>
    <row r="43" spans="8:35" x14ac:dyDescent="0.25">
      <c r="J43" t="s">
        <v>27</v>
      </c>
      <c r="K43" s="3">
        <f>G17*-1</f>
        <v>-15000</v>
      </c>
      <c r="L43" s="3">
        <f>$K$43</f>
        <v>-15000</v>
      </c>
      <c r="M43" s="3">
        <f t="shared" ref="M43:AI43" si="12">$K$43</f>
        <v>-15000</v>
      </c>
      <c r="N43" s="3">
        <f t="shared" si="12"/>
        <v>-15000</v>
      </c>
      <c r="O43" s="3">
        <f t="shared" si="12"/>
        <v>-15000</v>
      </c>
      <c r="P43" s="3">
        <f t="shared" si="12"/>
        <v>-15000</v>
      </c>
      <c r="Q43" s="3">
        <f t="shared" si="12"/>
        <v>-15000</v>
      </c>
      <c r="R43" s="3">
        <f t="shared" si="12"/>
        <v>-15000</v>
      </c>
      <c r="S43" s="3">
        <f t="shared" si="12"/>
        <v>-15000</v>
      </c>
      <c r="T43" s="3">
        <f t="shared" si="12"/>
        <v>-15000</v>
      </c>
      <c r="U43" s="3">
        <f t="shared" si="12"/>
        <v>-15000</v>
      </c>
      <c r="V43" s="3">
        <f t="shared" si="12"/>
        <v>-15000</v>
      </c>
      <c r="W43" s="3">
        <f t="shared" si="12"/>
        <v>-15000</v>
      </c>
      <c r="X43" s="3">
        <f t="shared" si="12"/>
        <v>-15000</v>
      </c>
      <c r="Y43" s="3">
        <f t="shared" si="12"/>
        <v>-15000</v>
      </c>
      <c r="Z43" s="3">
        <f t="shared" si="12"/>
        <v>-15000</v>
      </c>
      <c r="AA43" s="3">
        <f t="shared" si="12"/>
        <v>-15000</v>
      </c>
      <c r="AB43" s="3">
        <f t="shared" si="12"/>
        <v>-15000</v>
      </c>
      <c r="AC43" s="3">
        <f t="shared" si="12"/>
        <v>-15000</v>
      </c>
      <c r="AD43" s="3">
        <f t="shared" si="12"/>
        <v>-15000</v>
      </c>
      <c r="AE43" s="3">
        <f t="shared" si="12"/>
        <v>-15000</v>
      </c>
      <c r="AF43" s="3">
        <f t="shared" si="12"/>
        <v>-15000</v>
      </c>
      <c r="AG43" s="3">
        <f t="shared" si="12"/>
        <v>-15000</v>
      </c>
      <c r="AH43" s="3">
        <f t="shared" si="12"/>
        <v>-15000</v>
      </c>
      <c r="AI43" s="3">
        <f t="shared" si="12"/>
        <v>-15000</v>
      </c>
    </row>
    <row r="44" spans="8:35" x14ac:dyDescent="0.25">
      <c r="J44" t="s">
        <v>28</v>
      </c>
      <c r="K44" s="3">
        <f>G18*-1</f>
        <v>-20000</v>
      </c>
      <c r="L44" s="3">
        <f>$K$44</f>
        <v>-20000</v>
      </c>
      <c r="M44" s="3">
        <f t="shared" ref="M44:AI44" si="13">$K$44</f>
        <v>-20000</v>
      </c>
      <c r="N44" s="3">
        <f t="shared" si="13"/>
        <v>-20000</v>
      </c>
      <c r="O44" s="3">
        <f t="shared" si="13"/>
        <v>-20000</v>
      </c>
      <c r="P44" s="3">
        <f t="shared" si="13"/>
        <v>-20000</v>
      </c>
      <c r="Q44" s="3">
        <f t="shared" si="13"/>
        <v>-20000</v>
      </c>
      <c r="R44" s="3">
        <f t="shared" si="13"/>
        <v>-20000</v>
      </c>
      <c r="S44" s="3">
        <f t="shared" si="13"/>
        <v>-20000</v>
      </c>
      <c r="T44" s="3">
        <f t="shared" si="13"/>
        <v>-20000</v>
      </c>
      <c r="U44" s="3">
        <f t="shared" si="13"/>
        <v>-20000</v>
      </c>
      <c r="V44" s="3">
        <f t="shared" si="13"/>
        <v>-20000</v>
      </c>
      <c r="W44" s="3">
        <f t="shared" si="13"/>
        <v>-20000</v>
      </c>
      <c r="X44" s="3">
        <f t="shared" si="13"/>
        <v>-20000</v>
      </c>
      <c r="Y44" s="3">
        <f t="shared" si="13"/>
        <v>-20000</v>
      </c>
      <c r="Z44" s="3">
        <f t="shared" si="13"/>
        <v>-20000</v>
      </c>
      <c r="AA44" s="3">
        <f t="shared" si="13"/>
        <v>-20000</v>
      </c>
      <c r="AB44" s="3">
        <f t="shared" si="13"/>
        <v>-20000</v>
      </c>
      <c r="AC44" s="3">
        <f t="shared" si="13"/>
        <v>-20000</v>
      </c>
      <c r="AD44" s="3">
        <f t="shared" si="13"/>
        <v>-20000</v>
      </c>
      <c r="AE44" s="3">
        <f t="shared" si="13"/>
        <v>-20000</v>
      </c>
      <c r="AF44" s="3">
        <f t="shared" si="13"/>
        <v>-20000</v>
      </c>
      <c r="AG44" s="3">
        <f t="shared" si="13"/>
        <v>-20000</v>
      </c>
      <c r="AH44" s="3">
        <f t="shared" si="13"/>
        <v>-20000</v>
      </c>
      <c r="AI44" s="3">
        <f t="shared" si="13"/>
        <v>-20000</v>
      </c>
    </row>
    <row r="45" spans="8:35" x14ac:dyDescent="0.25">
      <c r="J45" t="s">
        <v>29</v>
      </c>
      <c r="K45" s="3">
        <f t="shared" ref="K45:K46" si="14">G19</f>
        <v>30000</v>
      </c>
      <c r="L45" s="3">
        <f>$K$45</f>
        <v>30000</v>
      </c>
      <c r="M45" s="3">
        <f t="shared" ref="M45:AI45" si="15">$K$45</f>
        <v>30000</v>
      </c>
      <c r="N45" s="3">
        <f t="shared" si="15"/>
        <v>30000</v>
      </c>
      <c r="O45" s="3">
        <f t="shared" si="15"/>
        <v>30000</v>
      </c>
      <c r="P45" s="3">
        <f t="shared" si="15"/>
        <v>30000</v>
      </c>
      <c r="Q45" s="3">
        <f t="shared" si="15"/>
        <v>30000</v>
      </c>
      <c r="R45" s="3">
        <f t="shared" si="15"/>
        <v>30000</v>
      </c>
      <c r="S45" s="3">
        <f t="shared" si="15"/>
        <v>30000</v>
      </c>
      <c r="T45" s="3">
        <f t="shared" si="15"/>
        <v>30000</v>
      </c>
      <c r="U45" s="3">
        <f t="shared" si="15"/>
        <v>30000</v>
      </c>
      <c r="V45" s="3">
        <f t="shared" si="15"/>
        <v>30000</v>
      </c>
      <c r="W45" s="3">
        <f t="shared" si="15"/>
        <v>30000</v>
      </c>
      <c r="X45" s="3">
        <f t="shared" si="15"/>
        <v>30000</v>
      </c>
      <c r="Y45" s="3">
        <f t="shared" si="15"/>
        <v>30000</v>
      </c>
      <c r="Z45" s="3">
        <f t="shared" si="15"/>
        <v>30000</v>
      </c>
      <c r="AA45" s="3">
        <f t="shared" si="15"/>
        <v>30000</v>
      </c>
      <c r="AB45" s="3">
        <f t="shared" si="15"/>
        <v>30000</v>
      </c>
      <c r="AC45" s="3">
        <f t="shared" si="15"/>
        <v>30000</v>
      </c>
      <c r="AD45" s="3">
        <f t="shared" si="15"/>
        <v>30000</v>
      </c>
      <c r="AE45" s="3">
        <f t="shared" si="15"/>
        <v>30000</v>
      </c>
      <c r="AF45" s="3">
        <f t="shared" si="15"/>
        <v>30000</v>
      </c>
      <c r="AG45" s="3">
        <f t="shared" si="15"/>
        <v>30000</v>
      </c>
      <c r="AH45" s="3">
        <f t="shared" si="15"/>
        <v>30000</v>
      </c>
      <c r="AI45" s="3">
        <f t="shared" si="15"/>
        <v>30000</v>
      </c>
    </row>
    <row r="46" spans="8:35" x14ac:dyDescent="0.25">
      <c r="J46" t="s">
        <v>30</v>
      </c>
      <c r="K46" s="3">
        <f t="shared" si="14"/>
        <v>130000</v>
      </c>
      <c r="L46" s="3">
        <f>$K$46</f>
        <v>130000</v>
      </c>
      <c r="M46" s="3">
        <f t="shared" ref="M46:AI46" si="16">$K$46</f>
        <v>130000</v>
      </c>
      <c r="N46" s="3">
        <f t="shared" si="16"/>
        <v>130000</v>
      </c>
      <c r="O46" s="3">
        <f t="shared" si="16"/>
        <v>130000</v>
      </c>
      <c r="P46" s="3">
        <f t="shared" si="16"/>
        <v>130000</v>
      </c>
      <c r="Q46" s="3">
        <f t="shared" si="16"/>
        <v>130000</v>
      </c>
      <c r="R46" s="3">
        <f t="shared" si="16"/>
        <v>130000</v>
      </c>
      <c r="S46" s="3">
        <f t="shared" si="16"/>
        <v>130000</v>
      </c>
      <c r="T46" s="3">
        <f t="shared" si="16"/>
        <v>130000</v>
      </c>
      <c r="U46" s="3">
        <f t="shared" si="16"/>
        <v>130000</v>
      </c>
      <c r="V46" s="3">
        <f t="shared" si="16"/>
        <v>130000</v>
      </c>
      <c r="W46" s="3">
        <f t="shared" si="16"/>
        <v>130000</v>
      </c>
      <c r="X46" s="3">
        <f t="shared" si="16"/>
        <v>130000</v>
      </c>
      <c r="Y46" s="3">
        <f t="shared" si="16"/>
        <v>130000</v>
      </c>
      <c r="Z46" s="3">
        <f t="shared" si="16"/>
        <v>130000</v>
      </c>
      <c r="AA46" s="3">
        <f t="shared" si="16"/>
        <v>130000</v>
      </c>
      <c r="AB46" s="3">
        <f t="shared" si="16"/>
        <v>130000</v>
      </c>
      <c r="AC46" s="3">
        <f t="shared" si="16"/>
        <v>130000</v>
      </c>
      <c r="AD46" s="3">
        <f t="shared" si="16"/>
        <v>130000</v>
      </c>
      <c r="AE46" s="3">
        <f t="shared" si="16"/>
        <v>130000</v>
      </c>
      <c r="AF46" s="3">
        <f t="shared" si="16"/>
        <v>130000</v>
      </c>
      <c r="AG46" s="3">
        <f t="shared" si="16"/>
        <v>130000</v>
      </c>
      <c r="AH46" s="3">
        <f t="shared" si="16"/>
        <v>130000</v>
      </c>
      <c r="AI46" s="3">
        <f t="shared" si="16"/>
        <v>130000</v>
      </c>
    </row>
    <row r="47" spans="8:35" x14ac:dyDescent="0.25">
      <c r="J47" t="s">
        <v>3</v>
      </c>
      <c r="K47" s="3">
        <f>G22</f>
        <v>350000</v>
      </c>
      <c r="AC47" s="3"/>
    </row>
    <row r="48" spans="8:35" x14ac:dyDescent="0.25">
      <c r="J48" t="s">
        <v>34</v>
      </c>
      <c r="K48" s="3">
        <f t="shared" ref="K48:AC48" si="17">SUM(K41:K47)</f>
        <v>-1285000</v>
      </c>
      <c r="L48" s="3">
        <f t="shared" si="17"/>
        <v>125000</v>
      </c>
      <c r="M48" s="3">
        <f t="shared" si="17"/>
        <v>125000</v>
      </c>
      <c r="N48" s="3">
        <f t="shared" si="17"/>
        <v>125000</v>
      </c>
      <c r="O48" s="3">
        <f t="shared" si="17"/>
        <v>125000</v>
      </c>
      <c r="P48" s="3">
        <f t="shared" si="17"/>
        <v>125000</v>
      </c>
      <c r="Q48" s="3">
        <f t="shared" si="17"/>
        <v>125000</v>
      </c>
      <c r="R48" s="3">
        <f t="shared" si="17"/>
        <v>125000</v>
      </c>
      <c r="S48" s="3">
        <f t="shared" si="17"/>
        <v>125000</v>
      </c>
      <c r="T48" s="3">
        <f t="shared" si="17"/>
        <v>125000</v>
      </c>
      <c r="U48" s="3">
        <f t="shared" si="17"/>
        <v>125000</v>
      </c>
      <c r="V48" s="3">
        <f t="shared" si="17"/>
        <v>125000</v>
      </c>
      <c r="W48" s="3">
        <f t="shared" si="17"/>
        <v>125000</v>
      </c>
      <c r="X48" s="3">
        <f t="shared" si="17"/>
        <v>125000</v>
      </c>
      <c r="Y48" s="3">
        <f t="shared" si="17"/>
        <v>125000</v>
      </c>
      <c r="Z48" s="3">
        <f t="shared" si="17"/>
        <v>125000</v>
      </c>
      <c r="AA48" s="3">
        <f t="shared" si="17"/>
        <v>125000</v>
      </c>
      <c r="AB48" s="3">
        <f t="shared" si="17"/>
        <v>125000</v>
      </c>
      <c r="AC48" s="3">
        <f t="shared" si="17"/>
        <v>125000</v>
      </c>
      <c r="AD48" s="3">
        <f t="shared" ref="AD48" si="18">SUM(AD41:AD47)</f>
        <v>125000</v>
      </c>
      <c r="AE48" s="3">
        <f t="shared" ref="AE48" si="19">SUM(AE41:AE47)</f>
        <v>125000</v>
      </c>
      <c r="AF48" s="3">
        <f t="shared" ref="AF48" si="20">SUM(AF41:AF47)</f>
        <v>125000</v>
      </c>
      <c r="AG48" s="3">
        <f t="shared" ref="AG48" si="21">SUM(AG41:AG47)</f>
        <v>125000</v>
      </c>
      <c r="AH48" s="3">
        <f t="shared" ref="AH48" si="22">SUM(AH41:AH47)</f>
        <v>125000</v>
      </c>
      <c r="AI48" s="3">
        <f t="shared" ref="AI48" si="23">SUM(AI41:AI47)</f>
        <v>125000</v>
      </c>
    </row>
    <row r="49" spans="8:29" x14ac:dyDescent="0.25">
      <c r="J49" t="s">
        <v>35</v>
      </c>
      <c r="K49" s="3">
        <f>NPV(K25,L48:AI48)+K48</f>
        <v>620870.39267461537</v>
      </c>
    </row>
    <row r="50" spans="8:29" x14ac:dyDescent="0.25">
      <c r="J50" s="4" t="s">
        <v>24</v>
      </c>
      <c r="K50" s="4"/>
      <c r="L50" s="4"/>
      <c r="M50" s="4"/>
      <c r="N50" s="4"/>
      <c r="O50" s="4"/>
      <c r="P50" s="4"/>
      <c r="Q50" s="4"/>
      <c r="R50" s="4"/>
      <c r="S50" s="4"/>
      <c r="T50" s="4"/>
      <c r="U50" s="4"/>
      <c r="V50" s="4"/>
      <c r="W50" s="4"/>
      <c r="X50" s="4"/>
      <c r="Y50" s="4"/>
      <c r="Z50" s="4"/>
      <c r="AA50" s="4"/>
      <c r="AB50" s="4"/>
      <c r="AC50" s="4"/>
    </row>
    <row r="51" spans="8:29" x14ac:dyDescent="0.25">
      <c r="H51" t="s">
        <v>31</v>
      </c>
      <c r="I51" t="s">
        <v>33</v>
      </c>
      <c r="J51" t="s">
        <v>32</v>
      </c>
      <c r="K51" s="3">
        <f>H15*-1</f>
        <v>-1457000</v>
      </c>
      <c r="U51" s="5"/>
      <c r="V51" s="5"/>
      <c r="W51" s="5"/>
      <c r="X51" s="5"/>
      <c r="Y51" s="5"/>
      <c r="Z51" s="5"/>
      <c r="AA51" s="5"/>
      <c r="AB51" s="5"/>
      <c r="AC51" s="5"/>
    </row>
    <row r="52" spans="8:29" x14ac:dyDescent="0.25">
      <c r="J52" t="s">
        <v>26</v>
      </c>
      <c r="K52" s="3">
        <f>H16*-1</f>
        <v>-10000</v>
      </c>
      <c r="U52" s="5"/>
      <c r="V52" s="5"/>
      <c r="W52" s="5"/>
      <c r="X52" s="5"/>
      <c r="Y52" s="5"/>
      <c r="Z52" s="5"/>
      <c r="AA52" s="5"/>
      <c r="AB52" s="5"/>
      <c r="AC52" s="5"/>
    </row>
    <row r="53" spans="8:29" x14ac:dyDescent="0.25">
      <c r="J53" t="s">
        <v>27</v>
      </c>
      <c r="K53" s="3">
        <f>H17*-1</f>
        <v>-15000</v>
      </c>
      <c r="L53" s="3">
        <f>$K$53</f>
        <v>-15000</v>
      </c>
      <c r="M53" s="3">
        <f t="shared" ref="M53:T53" si="24">$K$53</f>
        <v>-15000</v>
      </c>
      <c r="N53" s="3">
        <f t="shared" si="24"/>
        <v>-15000</v>
      </c>
      <c r="O53" s="3">
        <f t="shared" si="24"/>
        <v>-15000</v>
      </c>
      <c r="P53" s="3">
        <f t="shared" si="24"/>
        <v>-15000</v>
      </c>
      <c r="Q53" s="3">
        <f t="shared" si="24"/>
        <v>-15000</v>
      </c>
      <c r="R53" s="3">
        <f t="shared" si="24"/>
        <v>-15000</v>
      </c>
      <c r="S53" s="3">
        <f t="shared" si="24"/>
        <v>-15000</v>
      </c>
      <c r="T53" s="3">
        <f t="shared" si="24"/>
        <v>-15000</v>
      </c>
      <c r="U53" s="5"/>
      <c r="V53" s="5"/>
      <c r="W53" s="5"/>
      <c r="X53" s="5"/>
      <c r="Y53" s="5"/>
      <c r="Z53" s="5"/>
      <c r="AA53" s="5"/>
      <c r="AB53" s="5"/>
      <c r="AC53" s="5"/>
    </row>
    <row r="54" spans="8:29" x14ac:dyDescent="0.25">
      <c r="J54" t="s">
        <v>28</v>
      </c>
      <c r="K54" s="3">
        <f>H18*-1</f>
        <v>-20000</v>
      </c>
      <c r="L54" s="3">
        <f>$K$54</f>
        <v>-20000</v>
      </c>
      <c r="M54" s="3">
        <f t="shared" ref="M54:T54" si="25">$K$54</f>
        <v>-20000</v>
      </c>
      <c r="N54" s="3">
        <f t="shared" si="25"/>
        <v>-20000</v>
      </c>
      <c r="O54" s="3">
        <f t="shared" si="25"/>
        <v>-20000</v>
      </c>
      <c r="P54" s="3">
        <f t="shared" si="25"/>
        <v>-20000</v>
      </c>
      <c r="Q54" s="3">
        <f t="shared" si="25"/>
        <v>-20000</v>
      </c>
      <c r="R54" s="3">
        <f t="shared" si="25"/>
        <v>-20000</v>
      </c>
      <c r="S54" s="3">
        <f t="shared" si="25"/>
        <v>-20000</v>
      </c>
      <c r="T54" s="3">
        <f t="shared" si="25"/>
        <v>-20000</v>
      </c>
      <c r="U54" s="5"/>
      <c r="V54" s="5"/>
      <c r="W54" s="5"/>
      <c r="X54" s="5"/>
      <c r="Y54" s="5"/>
      <c r="Z54" s="5"/>
      <c r="AA54" s="5"/>
      <c r="AB54" s="5"/>
      <c r="AC54" s="5"/>
    </row>
    <row r="55" spans="8:29" x14ac:dyDescent="0.25">
      <c r="J55" t="s">
        <v>29</v>
      </c>
      <c r="K55" s="3">
        <f t="shared" ref="K55" si="26">H19</f>
        <v>30000</v>
      </c>
      <c r="L55" s="3">
        <f>$K$55</f>
        <v>30000</v>
      </c>
      <c r="M55" s="3">
        <f t="shared" ref="M55:T55" si="27">$K$55</f>
        <v>30000</v>
      </c>
      <c r="N55" s="3">
        <f t="shared" si="27"/>
        <v>30000</v>
      </c>
      <c r="O55" s="3">
        <f t="shared" si="27"/>
        <v>30000</v>
      </c>
      <c r="P55" s="3">
        <f t="shared" si="27"/>
        <v>30000</v>
      </c>
      <c r="Q55" s="3">
        <f t="shared" si="27"/>
        <v>30000</v>
      </c>
      <c r="R55" s="3">
        <f t="shared" si="27"/>
        <v>30000</v>
      </c>
      <c r="S55" s="3">
        <f t="shared" si="27"/>
        <v>30000</v>
      </c>
      <c r="T55" s="3">
        <f t="shared" si="27"/>
        <v>30000</v>
      </c>
      <c r="U55" s="5"/>
      <c r="V55" s="5"/>
      <c r="W55" s="5"/>
      <c r="X55" s="5"/>
      <c r="Y55" s="5"/>
      <c r="Z55" s="5"/>
      <c r="AA55" s="5"/>
      <c r="AB55" s="5"/>
      <c r="AC55" s="5"/>
    </row>
    <row r="56" spans="8:29" x14ac:dyDescent="0.25">
      <c r="J56" t="s">
        <v>30</v>
      </c>
      <c r="K56" s="3">
        <f>H20</f>
        <v>150000</v>
      </c>
      <c r="L56" s="3">
        <f>$K$56</f>
        <v>150000</v>
      </c>
      <c r="M56" s="3">
        <f t="shared" ref="M56:T56" si="28">$K$56</f>
        <v>150000</v>
      </c>
      <c r="N56" s="3">
        <f t="shared" si="28"/>
        <v>150000</v>
      </c>
      <c r="O56" s="3">
        <f t="shared" si="28"/>
        <v>150000</v>
      </c>
      <c r="P56" s="3">
        <f t="shared" si="28"/>
        <v>150000</v>
      </c>
      <c r="Q56" s="3">
        <f t="shared" si="28"/>
        <v>150000</v>
      </c>
      <c r="R56" s="3">
        <f t="shared" si="28"/>
        <v>150000</v>
      </c>
      <c r="S56" s="3">
        <f t="shared" si="28"/>
        <v>150000</v>
      </c>
      <c r="T56" s="3">
        <f t="shared" si="28"/>
        <v>150000</v>
      </c>
      <c r="U56" s="5"/>
      <c r="V56" s="5"/>
      <c r="W56" s="5"/>
      <c r="X56" s="5"/>
      <c r="Y56" s="5"/>
      <c r="Z56" s="5"/>
      <c r="AA56" s="5"/>
      <c r="AB56" s="5"/>
      <c r="AC56" s="5"/>
    </row>
    <row r="57" spans="8:29" x14ac:dyDescent="0.25">
      <c r="J57" t="s">
        <v>3</v>
      </c>
      <c r="K57" s="3">
        <f>H15*0.2</f>
        <v>291400</v>
      </c>
      <c r="U57" s="5"/>
      <c r="V57" s="5"/>
      <c r="W57" s="5"/>
      <c r="X57" s="5"/>
      <c r="Y57" s="5"/>
      <c r="Z57" s="5"/>
      <c r="AA57" s="5"/>
      <c r="AB57" s="5"/>
      <c r="AC57" s="5"/>
    </row>
    <row r="58" spans="8:29" x14ac:dyDescent="0.25">
      <c r="J58" t="s">
        <v>34</v>
      </c>
      <c r="K58" s="3">
        <f t="shared" ref="K58:T58" si="29">SUM(K51:K57)</f>
        <v>-1030600</v>
      </c>
      <c r="L58" s="3">
        <f t="shared" si="29"/>
        <v>145000</v>
      </c>
      <c r="M58" s="3">
        <f t="shared" si="29"/>
        <v>145000</v>
      </c>
      <c r="N58" s="3">
        <f t="shared" si="29"/>
        <v>145000</v>
      </c>
      <c r="O58" s="3">
        <f t="shared" si="29"/>
        <v>145000</v>
      </c>
      <c r="P58" s="3">
        <f t="shared" si="29"/>
        <v>145000</v>
      </c>
      <c r="Q58" s="3">
        <f t="shared" si="29"/>
        <v>145000</v>
      </c>
      <c r="R58" s="3">
        <f t="shared" si="29"/>
        <v>145000</v>
      </c>
      <c r="S58" s="3">
        <f t="shared" si="29"/>
        <v>145000</v>
      </c>
      <c r="T58" s="3">
        <f t="shared" si="29"/>
        <v>145000</v>
      </c>
      <c r="U58" s="5"/>
      <c r="V58" s="5"/>
      <c r="W58" s="5"/>
      <c r="X58" s="5"/>
      <c r="Y58" s="5"/>
      <c r="Z58" s="5"/>
      <c r="AA58" s="5"/>
      <c r="AB58" s="5"/>
      <c r="AC58" s="5"/>
    </row>
    <row r="59" spans="8:29" x14ac:dyDescent="0.25">
      <c r="J59" t="s">
        <v>35</v>
      </c>
      <c r="K59" s="3">
        <f>NPV(K25,L58:T58)+K58</f>
        <v>47523.083526738221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NaturErhvervstyrelsen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Sørensen (NaturErhvervstyrelsen)</dc:creator>
  <cp:lastModifiedBy>SALBAN</cp:lastModifiedBy>
  <dcterms:created xsi:type="dcterms:W3CDTF">2015-04-20T13:40:00Z</dcterms:created>
  <dcterms:modified xsi:type="dcterms:W3CDTF">2015-04-24T11:56:59Z</dcterms:modified>
</cp:coreProperties>
</file>